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2326" windowHeight="12303"/>
  </bookViews>
  <sheets>
    <sheet name="Tabella Prodotti" sheetId="3" r:id="rId1"/>
  </sheets>
  <definedNames>
    <definedName name="_xlnm.Print_Area" localSheetId="0">'Tabella Prodotti'!$A$1:$BF$345</definedName>
    <definedName name="_xlnm.Print_Titles" localSheetId="0">'Tabella Prodotti'!$2:$2</definedName>
  </definedNames>
  <calcPr calcId="124519"/>
</workbook>
</file>

<file path=xl/calcChain.xml><?xml version="1.0" encoding="utf-8"?>
<calcChain xmlns="http://schemas.openxmlformats.org/spreadsheetml/2006/main">
  <c r="BF297" i="3"/>
  <c r="Y322"/>
  <c r="Y315"/>
  <c r="AP159" l="1"/>
  <c r="BF281"/>
  <c r="BF282" s="1"/>
  <c r="BF283" s="1"/>
  <c r="BB281"/>
  <c r="BB282" s="1"/>
  <c r="AX281"/>
  <c r="AT281"/>
  <c r="AP281"/>
  <c r="AL281"/>
  <c r="AL282" s="1"/>
  <c r="AH281"/>
  <c r="AD281"/>
  <c r="Y281"/>
  <c r="Y282" s="1"/>
  <c r="Y283" s="1"/>
  <c r="Y159"/>
  <c r="Y160" s="1"/>
  <c r="Y130"/>
  <c r="Y129"/>
  <c r="Y74"/>
  <c r="Y75" s="1"/>
  <c r="Y26"/>
  <c r="Y27" s="1"/>
  <c r="AP160"/>
  <c r="BF159"/>
  <c r="BF160" s="1"/>
  <c r="BB159"/>
  <c r="BB160" s="1"/>
  <c r="AX159"/>
  <c r="AX160" s="1"/>
  <c r="AT159"/>
  <c r="AT160" s="1"/>
  <c r="AL159"/>
  <c r="AL160" s="1"/>
  <c r="AH159"/>
  <c r="AH160" s="1"/>
  <c r="AD159"/>
  <c r="BF129"/>
  <c r="BF130" s="1"/>
  <c r="BB129"/>
  <c r="BB130" s="1"/>
  <c r="AX129"/>
  <c r="AX130" s="1"/>
  <c r="AT129"/>
  <c r="AT130" s="1"/>
  <c r="AP129"/>
  <c r="AP130" s="1"/>
  <c r="AL129"/>
  <c r="AL130" s="1"/>
  <c r="AH129"/>
  <c r="AH130" s="1"/>
  <c r="AD129"/>
  <c r="AD130" s="1"/>
  <c r="BF74"/>
  <c r="BF75" s="1"/>
  <c r="BB74"/>
  <c r="BB75" s="1"/>
  <c r="AX74"/>
  <c r="AX75" s="1"/>
  <c r="AT74"/>
  <c r="AT75" s="1"/>
  <c r="AP74"/>
  <c r="AP75" s="1"/>
  <c r="AL74"/>
  <c r="AL75" s="1"/>
  <c r="AH74"/>
  <c r="AH75" s="1"/>
  <c r="AD74"/>
  <c r="Y285" l="1"/>
  <c r="Y284"/>
  <c r="Y288"/>
  <c r="BH159"/>
  <c r="AD160"/>
  <c r="BH160" s="1"/>
  <c r="BH130"/>
  <c r="BH129"/>
  <c r="BH74"/>
  <c r="AD75"/>
  <c r="BH75" s="1"/>
  <c r="BF287"/>
  <c r="BF285"/>
  <c r="BF288"/>
  <c r="BF286"/>
  <c r="BF284"/>
  <c r="BB283"/>
  <c r="AX282"/>
  <c r="AX283" s="1"/>
  <c r="AT282"/>
  <c r="AT283" s="1"/>
  <c r="AP282"/>
  <c r="AP283" s="1"/>
  <c r="AL283"/>
  <c r="BH281"/>
  <c r="AH282"/>
  <c r="AH283" s="1"/>
  <c r="AD282"/>
  <c r="Y287"/>
  <c r="Y286"/>
  <c r="Y289" s="1"/>
  <c r="BB288" l="1"/>
  <c r="BB285"/>
  <c r="BB287"/>
  <c r="BB286"/>
  <c r="BB284"/>
  <c r="AX287"/>
  <c r="AX285"/>
  <c r="AX284"/>
  <c r="AX288"/>
  <c r="AX286"/>
  <c r="AT286"/>
  <c r="AT285"/>
  <c r="AT284"/>
  <c r="AT288"/>
  <c r="AT287"/>
  <c r="AP287"/>
  <c r="AP285"/>
  <c r="AP288"/>
  <c r="AP286"/>
  <c r="AP284"/>
  <c r="AL288"/>
  <c r="AL285"/>
  <c r="AL287"/>
  <c r="AL286"/>
  <c r="AL284"/>
  <c r="AH287"/>
  <c r="AH285"/>
  <c r="AH284"/>
  <c r="AH288"/>
  <c r="AH286"/>
  <c r="BH282"/>
  <c r="AD283"/>
  <c r="BD244"/>
  <c r="BF244" s="1"/>
  <c r="BD243"/>
  <c r="BF243" s="1"/>
  <c r="AZ244"/>
  <c r="BB244" s="1"/>
  <c r="AZ243"/>
  <c r="BB243" s="1"/>
  <c r="AV244"/>
  <c r="AX244" s="1"/>
  <c r="AV243"/>
  <c r="AX243" s="1"/>
  <c r="AR244"/>
  <c r="AT244" s="1"/>
  <c r="AR243"/>
  <c r="AT243" s="1"/>
  <c r="AN244"/>
  <c r="AP244" s="1"/>
  <c r="AN243"/>
  <c r="AP243" s="1"/>
  <c r="AJ244"/>
  <c r="AL244" s="1"/>
  <c r="AJ243"/>
  <c r="AL243" s="1"/>
  <c r="AF244"/>
  <c r="AH244" s="1"/>
  <c r="AF243"/>
  <c r="AH243" s="1"/>
  <c r="AB244"/>
  <c r="AD244" s="1"/>
  <c r="AB243"/>
  <c r="AD243" s="1"/>
  <c r="BD236"/>
  <c r="AZ236"/>
  <c r="AV236"/>
  <c r="AR236"/>
  <c r="AR237" s="1"/>
  <c r="AN236"/>
  <c r="AN237" s="1"/>
  <c r="AJ236"/>
  <c r="AF236"/>
  <c r="AB236"/>
  <c r="AD236" s="1"/>
  <c r="AD237" s="1"/>
  <c r="AR224"/>
  <c r="AR230" s="1"/>
  <c r="AV224"/>
  <c r="AV230" s="1"/>
  <c r="AZ224"/>
  <c r="AZ230" s="1"/>
  <c r="BD224"/>
  <c r="BD230" s="1"/>
  <c r="AN224"/>
  <c r="AN230" s="1"/>
  <c r="AJ224"/>
  <c r="AJ230" s="1"/>
  <c r="AF224"/>
  <c r="AF230" s="1"/>
  <c r="AB224"/>
  <c r="AD224" s="1"/>
  <c r="AD230" s="1"/>
  <c r="BD216"/>
  <c r="BF216" s="1"/>
  <c r="BD217"/>
  <c r="BD215"/>
  <c r="BF215" s="1"/>
  <c r="BD214"/>
  <c r="BF214" s="1"/>
  <c r="BD213"/>
  <c r="BF213" s="1"/>
  <c r="AZ216"/>
  <c r="AZ217"/>
  <c r="AZ215"/>
  <c r="BB215" s="1"/>
  <c r="AZ214"/>
  <c r="BB214" s="1"/>
  <c r="AZ213"/>
  <c r="BB213" s="1"/>
  <c r="AV216"/>
  <c r="AV217"/>
  <c r="AX217" s="1"/>
  <c r="AV215"/>
  <c r="AX215" s="1"/>
  <c r="AV214"/>
  <c r="AX214" s="1"/>
  <c r="AV213"/>
  <c r="AX213" s="1"/>
  <c r="AR216"/>
  <c r="AR217"/>
  <c r="AT217" s="1"/>
  <c r="AR215"/>
  <c r="AT215" s="1"/>
  <c r="AR214"/>
  <c r="AT214" s="1"/>
  <c r="AR213"/>
  <c r="AT213" s="1"/>
  <c r="AN216"/>
  <c r="AP216" s="1"/>
  <c r="AN217"/>
  <c r="AN215"/>
  <c r="AP215" s="1"/>
  <c r="AN214"/>
  <c r="AP214" s="1"/>
  <c r="AN213"/>
  <c r="AP213" s="1"/>
  <c r="AJ216"/>
  <c r="AJ217"/>
  <c r="AL217" s="1"/>
  <c r="AJ215"/>
  <c r="AL215" s="1"/>
  <c r="AJ214"/>
  <c r="AL214" s="1"/>
  <c r="AJ213"/>
  <c r="AL213" s="1"/>
  <c r="AF216"/>
  <c r="AF217"/>
  <c r="AF215"/>
  <c r="AH215" s="1"/>
  <c r="AF214"/>
  <c r="AH214" s="1"/>
  <c r="AF213"/>
  <c r="AH213" s="1"/>
  <c r="AB215"/>
  <c r="AD215" s="1"/>
  <c r="AB216"/>
  <c r="AB217"/>
  <c r="AD217" s="1"/>
  <c r="AB214"/>
  <c r="AD214" s="1"/>
  <c r="AB213"/>
  <c r="AD213" s="1"/>
  <c r="BD206"/>
  <c r="BF206" s="1"/>
  <c r="BD205"/>
  <c r="BF205" s="1"/>
  <c r="BD204"/>
  <c r="BF204" s="1"/>
  <c r="AZ206"/>
  <c r="BB206" s="1"/>
  <c r="AZ205"/>
  <c r="BB205" s="1"/>
  <c r="AZ204"/>
  <c r="BB204" s="1"/>
  <c r="AV206"/>
  <c r="AX206" s="1"/>
  <c r="AV205"/>
  <c r="AX205" s="1"/>
  <c r="AV204"/>
  <c r="AX204" s="1"/>
  <c r="AR206"/>
  <c r="AT206" s="1"/>
  <c r="AR205"/>
  <c r="AT205" s="1"/>
  <c r="AR204"/>
  <c r="AT204" s="1"/>
  <c r="AN206"/>
  <c r="AP206" s="1"/>
  <c r="AN205"/>
  <c r="AP205" s="1"/>
  <c r="AN204"/>
  <c r="AP204" s="1"/>
  <c r="AJ206"/>
  <c r="AL206" s="1"/>
  <c r="AJ205"/>
  <c r="AL205" s="1"/>
  <c r="AJ204"/>
  <c r="AL204" s="1"/>
  <c r="AF206"/>
  <c r="AH206" s="1"/>
  <c r="AF205"/>
  <c r="AH205" s="1"/>
  <c r="AF204"/>
  <c r="AH204" s="1"/>
  <c r="AB206"/>
  <c r="AD206" s="1"/>
  <c r="AB205"/>
  <c r="AD205" s="1"/>
  <c r="AB204"/>
  <c r="AD204" s="1"/>
  <c r="BD196"/>
  <c r="BD197"/>
  <c r="BF197" s="1"/>
  <c r="BD195"/>
  <c r="BF195" s="1"/>
  <c r="BD194"/>
  <c r="BF194" s="1"/>
  <c r="BD193"/>
  <c r="BF193" s="1"/>
  <c r="AZ196"/>
  <c r="AZ197"/>
  <c r="BB197" s="1"/>
  <c r="AZ195"/>
  <c r="BB195" s="1"/>
  <c r="AZ194"/>
  <c r="BB194" s="1"/>
  <c r="AZ193"/>
  <c r="BB193" s="1"/>
  <c r="AV196"/>
  <c r="AV197"/>
  <c r="AV195"/>
  <c r="AX195" s="1"/>
  <c r="AV194"/>
  <c r="AX194" s="1"/>
  <c r="AV193"/>
  <c r="AX193" s="1"/>
  <c r="AR196"/>
  <c r="AR197"/>
  <c r="AR195"/>
  <c r="AT195" s="1"/>
  <c r="AR194"/>
  <c r="AT194" s="1"/>
  <c r="AR193"/>
  <c r="AT193" s="1"/>
  <c r="AN196"/>
  <c r="AN197"/>
  <c r="AN195"/>
  <c r="AP195" s="1"/>
  <c r="AN194"/>
  <c r="AP194" s="1"/>
  <c r="AN193"/>
  <c r="AP193" s="1"/>
  <c r="AJ196"/>
  <c r="AJ197"/>
  <c r="AL197" s="1"/>
  <c r="AJ195"/>
  <c r="AL195" s="1"/>
  <c r="AJ194"/>
  <c r="AL194" s="1"/>
  <c r="AJ193"/>
  <c r="AL193" s="1"/>
  <c r="AF195"/>
  <c r="AH195" s="1"/>
  <c r="AF196"/>
  <c r="AH196" s="1"/>
  <c r="AF197"/>
  <c r="AB197"/>
  <c r="AD197" s="1"/>
  <c r="AF194"/>
  <c r="AH194" s="1"/>
  <c r="AF193"/>
  <c r="AH193" s="1"/>
  <c r="AB196"/>
  <c r="AD196" s="1"/>
  <c r="AB195"/>
  <c r="AD195" s="1"/>
  <c r="AB194"/>
  <c r="AD194" s="1"/>
  <c r="AB193"/>
  <c r="AD193" s="1"/>
  <c r="BD186"/>
  <c r="BF186" s="1"/>
  <c r="BD185"/>
  <c r="BF185" s="1"/>
  <c r="BD184"/>
  <c r="BF184" s="1"/>
  <c r="AZ186"/>
  <c r="BB186" s="1"/>
  <c r="AZ185"/>
  <c r="BB185" s="1"/>
  <c r="AZ184"/>
  <c r="BB184" s="1"/>
  <c r="AV186"/>
  <c r="AX186" s="1"/>
  <c r="AV185"/>
  <c r="AX185" s="1"/>
  <c r="AV184"/>
  <c r="AX184" s="1"/>
  <c r="AR186"/>
  <c r="AT186" s="1"/>
  <c r="AR185"/>
  <c r="AT185" s="1"/>
  <c r="AR184"/>
  <c r="AT184" s="1"/>
  <c r="AN186"/>
  <c r="AP186" s="1"/>
  <c r="AN185"/>
  <c r="AP185" s="1"/>
  <c r="AN184"/>
  <c r="AP184" s="1"/>
  <c r="AJ186"/>
  <c r="AL186" s="1"/>
  <c r="AJ185"/>
  <c r="AL185" s="1"/>
  <c r="AJ184"/>
  <c r="AL184" s="1"/>
  <c r="AF186"/>
  <c r="AH186" s="1"/>
  <c r="AF185"/>
  <c r="AH185" s="1"/>
  <c r="AF184"/>
  <c r="AH184" s="1"/>
  <c r="AB186"/>
  <c r="AD186" s="1"/>
  <c r="AB185"/>
  <c r="AD185" s="1"/>
  <c r="AB184"/>
  <c r="AD184" s="1"/>
  <c r="BD177"/>
  <c r="BF177" s="1"/>
  <c r="BD176"/>
  <c r="BF176" s="1"/>
  <c r="BD175"/>
  <c r="BF175" s="1"/>
  <c r="BD174"/>
  <c r="BF174" s="1"/>
  <c r="AZ177"/>
  <c r="BB177" s="1"/>
  <c r="AZ176"/>
  <c r="BB176" s="1"/>
  <c r="AZ175"/>
  <c r="BB175" s="1"/>
  <c r="AZ174"/>
  <c r="BB174" s="1"/>
  <c r="AV177"/>
  <c r="AX177" s="1"/>
  <c r="AV176"/>
  <c r="AX176" s="1"/>
  <c r="AV175"/>
  <c r="AX175" s="1"/>
  <c r="AV174"/>
  <c r="AX174" s="1"/>
  <c r="AR177"/>
  <c r="AT177" s="1"/>
  <c r="AR176"/>
  <c r="AT176" s="1"/>
  <c r="AR175"/>
  <c r="AT175" s="1"/>
  <c r="AR174"/>
  <c r="AT174" s="1"/>
  <c r="AN177"/>
  <c r="AP177" s="1"/>
  <c r="AN176"/>
  <c r="AP176" s="1"/>
  <c r="AN175"/>
  <c r="AP175" s="1"/>
  <c r="AN174"/>
  <c r="AP174" s="1"/>
  <c r="AJ177"/>
  <c r="AL177" s="1"/>
  <c r="AJ176"/>
  <c r="AL176" s="1"/>
  <c r="AJ175"/>
  <c r="AL175" s="1"/>
  <c r="AJ174"/>
  <c r="AL174" s="1"/>
  <c r="AF177"/>
  <c r="AH177" s="1"/>
  <c r="AF176"/>
  <c r="AH176" s="1"/>
  <c r="AF175"/>
  <c r="AH175" s="1"/>
  <c r="AF174"/>
  <c r="AH174" s="1"/>
  <c r="AB177"/>
  <c r="AD177" s="1"/>
  <c r="AB176"/>
  <c r="AD176" s="1"/>
  <c r="AB175"/>
  <c r="AD175" s="1"/>
  <c r="AB174"/>
  <c r="AD174" s="1"/>
  <c r="BD165"/>
  <c r="BD166"/>
  <c r="BF166" s="1"/>
  <c r="BD167"/>
  <c r="BD164"/>
  <c r="AZ165"/>
  <c r="BB165" s="1"/>
  <c r="AZ166"/>
  <c r="AZ167"/>
  <c r="AZ164"/>
  <c r="AV165"/>
  <c r="AX165" s="1"/>
  <c r="AV166"/>
  <c r="AV167"/>
  <c r="AV164"/>
  <c r="AR165"/>
  <c r="AT165" s="1"/>
  <c r="AR166"/>
  <c r="AR167"/>
  <c r="AR164"/>
  <c r="AN165"/>
  <c r="AP165" s="1"/>
  <c r="AN166"/>
  <c r="AP166" s="1"/>
  <c r="AN167"/>
  <c r="AN164"/>
  <c r="AJ165"/>
  <c r="AJ166"/>
  <c r="AL166" s="1"/>
  <c r="AJ167"/>
  <c r="AJ164"/>
  <c r="AF165"/>
  <c r="AH165" s="1"/>
  <c r="AF166"/>
  <c r="AF167"/>
  <c r="AF164"/>
  <c r="AB167"/>
  <c r="AD167" s="1"/>
  <c r="AB166"/>
  <c r="AD166" s="1"/>
  <c r="AB165"/>
  <c r="AD165" s="1"/>
  <c r="AB164"/>
  <c r="BD154"/>
  <c r="BF154" s="1"/>
  <c r="BD153"/>
  <c r="AZ154"/>
  <c r="AZ153"/>
  <c r="AV154"/>
  <c r="AV153"/>
  <c r="AR154"/>
  <c r="AR153"/>
  <c r="AN154"/>
  <c r="AN153"/>
  <c r="AJ154"/>
  <c r="AJ153"/>
  <c r="AF154"/>
  <c r="AH154" s="1"/>
  <c r="AF153"/>
  <c r="AB154"/>
  <c r="AD154" s="1"/>
  <c r="AB153"/>
  <c r="BD146"/>
  <c r="BF146" s="1"/>
  <c r="BD145"/>
  <c r="BF145" s="1"/>
  <c r="BD144"/>
  <c r="BF144" s="1"/>
  <c r="BD137"/>
  <c r="BF137" s="1"/>
  <c r="BD135"/>
  <c r="BF135" s="1"/>
  <c r="BD134"/>
  <c r="AZ137"/>
  <c r="BB137" s="1"/>
  <c r="AZ144"/>
  <c r="BB144" s="1"/>
  <c r="AZ145"/>
  <c r="BB145" s="1"/>
  <c r="AZ146"/>
  <c r="BB146" s="1"/>
  <c r="AZ135"/>
  <c r="BB135" s="1"/>
  <c r="AZ134"/>
  <c r="BB134" s="1"/>
  <c r="AV146"/>
  <c r="AV145"/>
  <c r="AV144"/>
  <c r="AX144" s="1"/>
  <c r="AV137"/>
  <c r="AX137" s="1"/>
  <c r="AV135"/>
  <c r="AX135" s="1"/>
  <c r="AV134"/>
  <c r="AX134" s="1"/>
  <c r="AR146"/>
  <c r="AT146" s="1"/>
  <c r="AR145"/>
  <c r="AT145" s="1"/>
  <c r="AR144"/>
  <c r="AT144" s="1"/>
  <c r="AR137"/>
  <c r="AT137" s="1"/>
  <c r="AR135"/>
  <c r="AT135" s="1"/>
  <c r="AR134"/>
  <c r="AN146"/>
  <c r="AP146" s="1"/>
  <c r="AN145"/>
  <c r="AP145" s="1"/>
  <c r="AN144"/>
  <c r="AP144" s="1"/>
  <c r="AN137"/>
  <c r="AP137" s="1"/>
  <c r="AN135"/>
  <c r="AP135" s="1"/>
  <c r="AN134"/>
  <c r="AJ146"/>
  <c r="AL146" s="1"/>
  <c r="AJ145"/>
  <c r="AL145" s="1"/>
  <c r="AJ144"/>
  <c r="AL144" s="1"/>
  <c r="AJ137"/>
  <c r="AL137" s="1"/>
  <c r="AJ135"/>
  <c r="AL135" s="1"/>
  <c r="AJ134"/>
  <c r="AF146"/>
  <c r="AH146" s="1"/>
  <c r="AF145"/>
  <c r="AH145" s="1"/>
  <c r="AF144"/>
  <c r="AH144" s="1"/>
  <c r="AF137"/>
  <c r="AH137" s="1"/>
  <c r="AF135"/>
  <c r="AH135" s="1"/>
  <c r="AF134"/>
  <c r="AB145"/>
  <c r="AD145" s="1"/>
  <c r="AB146"/>
  <c r="AB144"/>
  <c r="AD144" s="1"/>
  <c r="AB137"/>
  <c r="AD137" s="1"/>
  <c r="AB135"/>
  <c r="AD135" s="1"/>
  <c r="AB134"/>
  <c r="BD124"/>
  <c r="BD123"/>
  <c r="BF123" s="1"/>
  <c r="BD122"/>
  <c r="BF122" s="1"/>
  <c r="BD121"/>
  <c r="BF121" s="1"/>
  <c r="BD117"/>
  <c r="BF117" s="1"/>
  <c r="BD101"/>
  <c r="BF101" s="1"/>
  <c r="BD100"/>
  <c r="AZ123"/>
  <c r="AZ124"/>
  <c r="AZ122"/>
  <c r="BB122" s="1"/>
  <c r="AZ121"/>
  <c r="BB121" s="1"/>
  <c r="AZ117"/>
  <c r="BB117" s="1"/>
  <c r="AZ101"/>
  <c r="BB101" s="1"/>
  <c r="AZ100"/>
  <c r="AV123"/>
  <c r="AX123" s="1"/>
  <c r="AV124"/>
  <c r="AV122"/>
  <c r="AX122" s="1"/>
  <c r="AV121"/>
  <c r="AX121" s="1"/>
  <c r="AV117"/>
  <c r="AX117" s="1"/>
  <c r="AV101"/>
  <c r="AX101" s="1"/>
  <c r="AV100"/>
  <c r="AX100" s="1"/>
  <c r="AR122"/>
  <c r="AR123"/>
  <c r="AT123" s="1"/>
  <c r="AR124"/>
  <c r="AR121"/>
  <c r="AT121" s="1"/>
  <c r="AR117"/>
  <c r="AT117" s="1"/>
  <c r="AR101"/>
  <c r="AT101" s="1"/>
  <c r="AR100"/>
  <c r="AN123"/>
  <c r="AN124"/>
  <c r="AN122"/>
  <c r="AP122" s="1"/>
  <c r="AN121"/>
  <c r="AP121" s="1"/>
  <c r="AN117"/>
  <c r="AP117" s="1"/>
  <c r="AN101"/>
  <c r="AP101" s="1"/>
  <c r="AN100"/>
  <c r="AJ124"/>
  <c r="AL124" s="1"/>
  <c r="AJ123"/>
  <c r="AL123" s="1"/>
  <c r="AJ122"/>
  <c r="AL122" s="1"/>
  <c r="AJ121"/>
  <c r="AL121" s="1"/>
  <c r="AJ117"/>
  <c r="AL117" s="1"/>
  <c r="AJ101"/>
  <c r="AL101" s="1"/>
  <c r="AJ100"/>
  <c r="AF123"/>
  <c r="AH123" s="1"/>
  <c r="AF124"/>
  <c r="AF122"/>
  <c r="AH122" s="1"/>
  <c r="AF121"/>
  <c r="AH121" s="1"/>
  <c r="AF117"/>
  <c r="AH117" s="1"/>
  <c r="AF101"/>
  <c r="AF100"/>
  <c r="AB122"/>
  <c r="AB123"/>
  <c r="AB124"/>
  <c r="AD124" s="1"/>
  <c r="AB121"/>
  <c r="AB117"/>
  <c r="AB101"/>
  <c r="AB100"/>
  <c r="BD93"/>
  <c r="BF93" s="1"/>
  <c r="AZ93"/>
  <c r="BB93" s="1"/>
  <c r="AV93"/>
  <c r="AX93" s="1"/>
  <c r="AR93"/>
  <c r="AT93" s="1"/>
  <c r="AN93"/>
  <c r="AP93" s="1"/>
  <c r="AJ93"/>
  <c r="AL93" s="1"/>
  <c r="AF93"/>
  <c r="AH93" s="1"/>
  <c r="AB93"/>
  <c r="AD93" s="1"/>
  <c r="BD92"/>
  <c r="BF92" s="1"/>
  <c r="AZ92"/>
  <c r="BB92" s="1"/>
  <c r="AV92"/>
  <c r="AX92" s="1"/>
  <c r="AR92"/>
  <c r="AT92" s="1"/>
  <c r="AN92"/>
  <c r="AP92" s="1"/>
  <c r="AJ92"/>
  <c r="AL92" s="1"/>
  <c r="AF92"/>
  <c r="AH92" s="1"/>
  <c r="AB92"/>
  <c r="AD92" s="1"/>
  <c r="BD91"/>
  <c r="BF91" s="1"/>
  <c r="AZ91"/>
  <c r="BB91" s="1"/>
  <c r="AV91"/>
  <c r="AX91" s="1"/>
  <c r="AR91"/>
  <c r="AT91" s="1"/>
  <c r="AN91"/>
  <c r="AP91" s="1"/>
  <c r="AJ91"/>
  <c r="AL91" s="1"/>
  <c r="AF91"/>
  <c r="AH91" s="1"/>
  <c r="AB91"/>
  <c r="AD91" s="1"/>
  <c r="BD84"/>
  <c r="BF84" s="1"/>
  <c r="AZ84"/>
  <c r="BB84" s="1"/>
  <c r="AV84"/>
  <c r="AX84" s="1"/>
  <c r="AR84"/>
  <c r="AT84" s="1"/>
  <c r="AN84"/>
  <c r="AP84" s="1"/>
  <c r="AJ84"/>
  <c r="AL84" s="1"/>
  <c r="AF84"/>
  <c r="AH84" s="1"/>
  <c r="AB84"/>
  <c r="AD84" s="1"/>
  <c r="BD82"/>
  <c r="BF82" s="1"/>
  <c r="AZ82"/>
  <c r="BB82" s="1"/>
  <c r="AV82"/>
  <c r="AX82" s="1"/>
  <c r="AR82"/>
  <c r="AT82" s="1"/>
  <c r="AN82"/>
  <c r="AP82" s="1"/>
  <c r="AJ82"/>
  <c r="AL82" s="1"/>
  <c r="AF82"/>
  <c r="AH82" s="1"/>
  <c r="AB82"/>
  <c r="AD82" s="1"/>
  <c r="BD81"/>
  <c r="BF81" s="1"/>
  <c r="AZ81"/>
  <c r="BB81" s="1"/>
  <c r="AV81"/>
  <c r="AX81" s="1"/>
  <c r="AR81"/>
  <c r="AT81" s="1"/>
  <c r="AN81"/>
  <c r="AP81" s="1"/>
  <c r="AJ81"/>
  <c r="AL81" s="1"/>
  <c r="AF81"/>
  <c r="AH81" s="1"/>
  <c r="AB81"/>
  <c r="AD81" s="1"/>
  <c r="BD80"/>
  <c r="BF80" s="1"/>
  <c r="AZ80"/>
  <c r="BB80" s="1"/>
  <c r="AV80"/>
  <c r="AX80" s="1"/>
  <c r="AR80"/>
  <c r="AT80" s="1"/>
  <c r="AN80"/>
  <c r="AP80" s="1"/>
  <c r="AJ80"/>
  <c r="AL80" s="1"/>
  <c r="AF80"/>
  <c r="AH80" s="1"/>
  <c r="AB80"/>
  <c r="AD80" s="1"/>
  <c r="BD79"/>
  <c r="BF79" s="1"/>
  <c r="AZ79"/>
  <c r="BB79" s="1"/>
  <c r="AV79"/>
  <c r="AX79" s="1"/>
  <c r="AR79"/>
  <c r="AT79" s="1"/>
  <c r="AN79"/>
  <c r="AP79" s="1"/>
  <c r="AJ79"/>
  <c r="AL79" s="1"/>
  <c r="AF79"/>
  <c r="AH79" s="1"/>
  <c r="AB79"/>
  <c r="AD79" s="1"/>
  <c r="BD56"/>
  <c r="BF56" s="1"/>
  <c r="AZ56"/>
  <c r="BB56" s="1"/>
  <c r="AV56"/>
  <c r="AX56" s="1"/>
  <c r="AR56"/>
  <c r="AT56" s="1"/>
  <c r="AN56"/>
  <c r="AP56" s="1"/>
  <c r="AJ56"/>
  <c r="AL56" s="1"/>
  <c r="AF56"/>
  <c r="AH56" s="1"/>
  <c r="AB56"/>
  <c r="AD56" s="1"/>
  <c r="BD55"/>
  <c r="BF55" s="1"/>
  <c r="AZ55"/>
  <c r="BB55" s="1"/>
  <c r="AV55"/>
  <c r="AX55" s="1"/>
  <c r="AR55"/>
  <c r="AT55" s="1"/>
  <c r="AN55"/>
  <c r="AP55" s="1"/>
  <c r="AJ55"/>
  <c r="AL55" s="1"/>
  <c r="AF55"/>
  <c r="AH55" s="1"/>
  <c r="AB55"/>
  <c r="AD55" s="1"/>
  <c r="BD54"/>
  <c r="BF54" s="1"/>
  <c r="AZ54"/>
  <c r="BB54" s="1"/>
  <c r="AV54"/>
  <c r="AX54" s="1"/>
  <c r="AR54"/>
  <c r="AT54" s="1"/>
  <c r="AN54"/>
  <c r="AP54" s="1"/>
  <c r="AJ54"/>
  <c r="AL54" s="1"/>
  <c r="AF54"/>
  <c r="AH54" s="1"/>
  <c r="AB54"/>
  <c r="AD54" s="1"/>
  <c r="BD53"/>
  <c r="BF53" s="1"/>
  <c r="AZ53"/>
  <c r="BB53" s="1"/>
  <c r="AV53"/>
  <c r="AX53" s="1"/>
  <c r="AR53"/>
  <c r="AT53" s="1"/>
  <c r="AN53"/>
  <c r="AP53" s="1"/>
  <c r="AJ53"/>
  <c r="AL53" s="1"/>
  <c r="AF53"/>
  <c r="AH53" s="1"/>
  <c r="AB53"/>
  <c r="AD53" s="1"/>
  <c r="BD52"/>
  <c r="BF52" s="1"/>
  <c r="BF70" s="1"/>
  <c r="AZ52"/>
  <c r="BB52" s="1"/>
  <c r="AV52"/>
  <c r="AX52" s="1"/>
  <c r="AR52"/>
  <c r="AT52" s="1"/>
  <c r="AN52"/>
  <c r="AP52" s="1"/>
  <c r="AJ52"/>
  <c r="AL52" s="1"/>
  <c r="AF52"/>
  <c r="AH52" s="1"/>
  <c r="AB52"/>
  <c r="AD52" s="1"/>
  <c r="BD44"/>
  <c r="BD45"/>
  <c r="BF45" s="1"/>
  <c r="BD43"/>
  <c r="BD36"/>
  <c r="BD34"/>
  <c r="BF34" s="1"/>
  <c r="BD32"/>
  <c r="BF32" s="1"/>
  <c r="BD33"/>
  <c r="BF33" s="1"/>
  <c r="BD31"/>
  <c r="AZ44"/>
  <c r="BB44" s="1"/>
  <c r="AZ45"/>
  <c r="AZ43"/>
  <c r="BB43" s="1"/>
  <c r="AZ36"/>
  <c r="AZ34"/>
  <c r="AZ32"/>
  <c r="BB32" s="1"/>
  <c r="AZ33"/>
  <c r="AZ31"/>
  <c r="AV44"/>
  <c r="AX44" s="1"/>
  <c r="AV45"/>
  <c r="AV43"/>
  <c r="AV36"/>
  <c r="AV34"/>
  <c r="AV32"/>
  <c r="AX32" s="1"/>
  <c r="AV33"/>
  <c r="AV31"/>
  <c r="AR44"/>
  <c r="AT44" s="1"/>
  <c r="AR45"/>
  <c r="AR43"/>
  <c r="AR36"/>
  <c r="AR34"/>
  <c r="AT34" s="1"/>
  <c r="AR32"/>
  <c r="AT32" s="1"/>
  <c r="AR33"/>
  <c r="AR31"/>
  <c r="AN44"/>
  <c r="AP44" s="1"/>
  <c r="AN45"/>
  <c r="AN43"/>
  <c r="AN36"/>
  <c r="AN34"/>
  <c r="AP34" s="1"/>
  <c r="AN32"/>
  <c r="AP32" s="1"/>
  <c r="AN33"/>
  <c r="AN31"/>
  <c r="AJ44"/>
  <c r="AL44" s="1"/>
  <c r="AJ45"/>
  <c r="AJ43"/>
  <c r="AJ36"/>
  <c r="AJ34"/>
  <c r="AJ32"/>
  <c r="AJ33"/>
  <c r="AJ31"/>
  <c r="AF44"/>
  <c r="AH44" s="1"/>
  <c r="AF45"/>
  <c r="AF43"/>
  <c r="AF36"/>
  <c r="AF34"/>
  <c r="AF32"/>
  <c r="AH32" s="1"/>
  <c r="AF33"/>
  <c r="AF31"/>
  <c r="AB33"/>
  <c r="AB32"/>
  <c r="AB31"/>
  <c r="AB44"/>
  <c r="AB45"/>
  <c r="AD45" s="1"/>
  <c r="AB43"/>
  <c r="AB36"/>
  <c r="AB34"/>
  <c r="BD8"/>
  <c r="BF8" s="1"/>
  <c r="BD5"/>
  <c r="BD6"/>
  <c r="BD7"/>
  <c r="BD4"/>
  <c r="AZ8"/>
  <c r="AZ5"/>
  <c r="AZ6"/>
  <c r="AZ7"/>
  <c r="BB7" s="1"/>
  <c r="AZ4"/>
  <c r="AV8"/>
  <c r="AX8" s="1"/>
  <c r="AV5"/>
  <c r="AV6"/>
  <c r="AX6" s="1"/>
  <c r="AV7"/>
  <c r="AV4"/>
  <c r="AR8"/>
  <c r="AR5"/>
  <c r="AT5" s="1"/>
  <c r="AR6"/>
  <c r="AT6" s="1"/>
  <c r="AR7"/>
  <c r="AR4"/>
  <c r="AN8"/>
  <c r="AP8" s="1"/>
  <c r="AN5"/>
  <c r="AN6"/>
  <c r="AN7"/>
  <c r="AN4"/>
  <c r="AJ8"/>
  <c r="AL8" s="1"/>
  <c r="AJ5"/>
  <c r="AJ6"/>
  <c r="AJ7"/>
  <c r="AJ4"/>
  <c r="AF8"/>
  <c r="AH8" s="1"/>
  <c r="AF5"/>
  <c r="AF6"/>
  <c r="AH6" s="1"/>
  <c r="AF7"/>
  <c r="AH7" s="1"/>
  <c r="AF4"/>
  <c r="AB8"/>
  <c r="AD8" s="1"/>
  <c r="AB5"/>
  <c r="AD5" s="1"/>
  <c r="AB6"/>
  <c r="AB7"/>
  <c r="AB4"/>
  <c r="BD245"/>
  <c r="BD237"/>
  <c r="BF217"/>
  <c r="BD218"/>
  <c r="BF196"/>
  <c r="BD198"/>
  <c r="BF167"/>
  <c r="BF165"/>
  <c r="BF124"/>
  <c r="BD94"/>
  <c r="BD70"/>
  <c r="BF43"/>
  <c r="BF36"/>
  <c r="BF31"/>
  <c r="BF7"/>
  <c r="BF6"/>
  <c r="BF5"/>
  <c r="AZ245"/>
  <c r="AZ237"/>
  <c r="BB217"/>
  <c r="BB216"/>
  <c r="BB196"/>
  <c r="BB167"/>
  <c r="BB166"/>
  <c r="BB154"/>
  <c r="BB124"/>
  <c r="BB123"/>
  <c r="AZ94"/>
  <c r="BB45"/>
  <c r="BB36"/>
  <c r="BB34"/>
  <c r="BB33"/>
  <c r="BB31"/>
  <c r="BB8"/>
  <c r="BB6"/>
  <c r="BB5"/>
  <c r="BB4"/>
  <c r="AV237"/>
  <c r="AX216"/>
  <c r="AX197"/>
  <c r="AX196"/>
  <c r="AX167"/>
  <c r="AX166"/>
  <c r="AX164"/>
  <c r="AX154"/>
  <c r="AX146"/>
  <c r="AX145"/>
  <c r="AX124"/>
  <c r="AX45"/>
  <c r="AX43"/>
  <c r="AX36"/>
  <c r="AX34"/>
  <c r="AX33"/>
  <c r="AX31"/>
  <c r="AX7"/>
  <c r="AX5"/>
  <c r="AX4"/>
  <c r="AR245"/>
  <c r="AT216"/>
  <c r="AR218"/>
  <c r="AR207"/>
  <c r="AT197"/>
  <c r="AT196"/>
  <c r="AR198"/>
  <c r="AR187"/>
  <c r="AT167"/>
  <c r="AT166"/>
  <c r="AT154"/>
  <c r="AR155"/>
  <c r="AT124"/>
  <c r="AT122"/>
  <c r="AR70"/>
  <c r="AT45"/>
  <c r="AT43"/>
  <c r="AT36"/>
  <c r="AT33"/>
  <c r="AT8"/>
  <c r="AT7"/>
  <c r="AT4"/>
  <c r="AP217"/>
  <c r="AP197"/>
  <c r="AP196"/>
  <c r="AN178"/>
  <c r="AP167"/>
  <c r="AP154"/>
  <c r="AP124"/>
  <c r="AP123"/>
  <c r="AN70"/>
  <c r="AP45"/>
  <c r="AP43"/>
  <c r="AP36"/>
  <c r="AP33"/>
  <c r="AP31"/>
  <c r="AP7"/>
  <c r="AP6"/>
  <c r="AP5"/>
  <c r="AJ237"/>
  <c r="AL216"/>
  <c r="AJ187"/>
  <c r="AL167"/>
  <c r="AL165"/>
  <c r="AL154"/>
  <c r="AL45"/>
  <c r="AL43"/>
  <c r="AL36"/>
  <c r="AL34"/>
  <c r="AL33"/>
  <c r="AL7"/>
  <c r="AL6"/>
  <c r="AL5"/>
  <c r="AF237"/>
  <c r="AH217"/>
  <c r="AH197"/>
  <c r="AF198"/>
  <c r="AH167"/>
  <c r="AH166"/>
  <c r="AF155"/>
  <c r="AH124"/>
  <c r="AF70"/>
  <c r="AH45"/>
  <c r="AH43"/>
  <c r="AH36"/>
  <c r="AH33"/>
  <c r="AH31"/>
  <c r="AH5"/>
  <c r="AB230"/>
  <c r="AD216"/>
  <c r="AB218"/>
  <c r="AB187"/>
  <c r="AB155"/>
  <c r="AD146"/>
  <c r="AD123"/>
  <c r="AD122"/>
  <c r="AD121"/>
  <c r="AD117"/>
  <c r="AB125"/>
  <c r="AD100"/>
  <c r="AD44"/>
  <c r="AD43"/>
  <c r="AD36"/>
  <c r="AD34"/>
  <c r="AD33"/>
  <c r="AD32"/>
  <c r="AD31"/>
  <c r="AD7"/>
  <c r="AD6"/>
  <c r="AD4"/>
  <c r="W215"/>
  <c r="Y215" s="1"/>
  <c r="W216"/>
  <c r="Y216" s="1"/>
  <c r="AJ155" l="1"/>
  <c r="BF71"/>
  <c r="BF72" s="1"/>
  <c r="BD155"/>
  <c r="AD231"/>
  <c r="AD238"/>
  <c r="AD239" s="1"/>
  <c r="AD286"/>
  <c r="BH286" s="1"/>
  <c r="AD285"/>
  <c r="BH285" s="1"/>
  <c r="AD284"/>
  <c r="BH284" s="1"/>
  <c r="AD287"/>
  <c r="BH287" s="1"/>
  <c r="BH283"/>
  <c r="AD288"/>
  <c r="BH288" s="1"/>
  <c r="AJ46"/>
  <c r="BD22"/>
  <c r="AF46"/>
  <c r="AJ198"/>
  <c r="AF207"/>
  <c r="AN218"/>
  <c r="AB207"/>
  <c r="AB245"/>
  <c r="AH34"/>
  <c r="AF187"/>
  <c r="AJ218"/>
  <c r="AV218"/>
  <c r="AZ218"/>
  <c r="BD207"/>
  <c r="AJ22"/>
  <c r="AT94"/>
  <c r="AN155"/>
  <c r="AB94"/>
  <c r="AB237"/>
  <c r="AF168"/>
  <c r="AF178"/>
  <c r="AL32"/>
  <c r="AJ94"/>
  <c r="AJ207"/>
  <c r="AN198"/>
  <c r="AN245"/>
  <c r="AR178"/>
  <c r="AV94"/>
  <c r="AV187"/>
  <c r="AV207"/>
  <c r="AZ187"/>
  <c r="AZ207"/>
  <c r="AP94"/>
  <c r="BF94"/>
  <c r="BD46"/>
  <c r="AH94"/>
  <c r="AB178"/>
  <c r="AJ178"/>
  <c r="AJ245"/>
  <c r="AR22"/>
  <c r="AV198"/>
  <c r="AV245"/>
  <c r="AZ198"/>
  <c r="BD187"/>
  <c r="AL70"/>
  <c r="AV155"/>
  <c r="AF218"/>
  <c r="AB198"/>
  <c r="AF94"/>
  <c r="AF245"/>
  <c r="AJ70"/>
  <c r="AN94"/>
  <c r="AN187"/>
  <c r="AN207"/>
  <c r="AR94"/>
  <c r="AV70"/>
  <c r="AV168"/>
  <c r="AV178"/>
  <c r="AZ178"/>
  <c r="BF44"/>
  <c r="BF46" s="1"/>
  <c r="AT70"/>
  <c r="AL94"/>
  <c r="BB245"/>
  <c r="AX245"/>
  <c r="BB236"/>
  <c r="BB237" s="1"/>
  <c r="AX236"/>
  <c r="AX237" s="1"/>
  <c r="BB224"/>
  <c r="BB230" s="1"/>
  <c r="AX224"/>
  <c r="AX230" s="1"/>
  <c r="BB218"/>
  <c r="AX218"/>
  <c r="AH216"/>
  <c r="AH218" s="1"/>
  <c r="BB207"/>
  <c r="AL196"/>
  <c r="AL198" s="1"/>
  <c r="BB187"/>
  <c r="AX187"/>
  <c r="BD178"/>
  <c r="BB178"/>
  <c r="BD168"/>
  <c r="AZ168"/>
  <c r="BB164"/>
  <c r="BB168" s="1"/>
  <c r="AX168"/>
  <c r="AR168"/>
  <c r="AN168"/>
  <c r="AJ168"/>
  <c r="AB168"/>
  <c r="AD164"/>
  <c r="AD168" s="1"/>
  <c r="AZ155"/>
  <c r="BB153"/>
  <c r="BB155" s="1"/>
  <c r="BD147"/>
  <c r="AZ147"/>
  <c r="BB147"/>
  <c r="AV147"/>
  <c r="AX147"/>
  <c r="AR147"/>
  <c r="AJ147"/>
  <c r="AN147"/>
  <c r="AF147"/>
  <c r="AB147"/>
  <c r="AD134"/>
  <c r="AD147" s="1"/>
  <c r="AZ125"/>
  <c r="BD125"/>
  <c r="BB100"/>
  <c r="BB125" s="1"/>
  <c r="AR125"/>
  <c r="AX125"/>
  <c r="AV125"/>
  <c r="AN125"/>
  <c r="AF125"/>
  <c r="AH101"/>
  <c r="AJ125"/>
  <c r="AH70"/>
  <c r="AX70"/>
  <c r="AP70"/>
  <c r="BB46"/>
  <c r="AR46"/>
  <c r="AT31"/>
  <c r="AT46" s="1"/>
  <c r="AN46"/>
  <c r="AH46"/>
  <c r="AP46"/>
  <c r="AL31"/>
  <c r="BF4"/>
  <c r="BF22" s="1"/>
  <c r="AT22"/>
  <c r="AN22"/>
  <c r="AF22"/>
  <c r="AP4"/>
  <c r="AP22" s="1"/>
  <c r="AH4"/>
  <c r="AH22" s="1"/>
  <c r="AL4"/>
  <c r="AL22" s="1"/>
  <c r="BF100"/>
  <c r="BF125" s="1"/>
  <c r="BF134"/>
  <c r="BF147" s="1"/>
  <c r="BF164"/>
  <c r="BF168" s="1"/>
  <c r="BF187"/>
  <c r="BF198"/>
  <c r="BF207"/>
  <c r="BF218"/>
  <c r="BF224"/>
  <c r="BF230" s="1"/>
  <c r="BF236"/>
  <c r="BF237" s="1"/>
  <c r="BF245"/>
  <c r="BF153"/>
  <c r="BF155" s="1"/>
  <c r="BF178"/>
  <c r="BB70"/>
  <c r="BB22"/>
  <c r="BB198"/>
  <c r="AZ46"/>
  <c r="AZ70"/>
  <c r="BB94"/>
  <c r="AZ22"/>
  <c r="AX22"/>
  <c r="AX46"/>
  <c r="AX198"/>
  <c r="AX207"/>
  <c r="AX94"/>
  <c r="AV22"/>
  <c r="AX153"/>
  <c r="AX155" s="1"/>
  <c r="AX178"/>
  <c r="AV46"/>
  <c r="AT100"/>
  <c r="AT125" s="1"/>
  <c r="AT134"/>
  <c r="AT147" s="1"/>
  <c r="AT164"/>
  <c r="AT168" s="1"/>
  <c r="AT187"/>
  <c r="AT198"/>
  <c r="AT207"/>
  <c r="AT218"/>
  <c r="AT224"/>
  <c r="AT230" s="1"/>
  <c r="AT236"/>
  <c r="AT237" s="1"/>
  <c r="AT245"/>
  <c r="AT153"/>
  <c r="AT155" s="1"/>
  <c r="AT178"/>
  <c r="AP100"/>
  <c r="AP125" s="1"/>
  <c r="AP134"/>
  <c r="AP147" s="1"/>
  <c r="AP164"/>
  <c r="AP168" s="1"/>
  <c r="AP187"/>
  <c r="AP198"/>
  <c r="AP207"/>
  <c r="AP218"/>
  <c r="AP224"/>
  <c r="AP230" s="1"/>
  <c r="AP236"/>
  <c r="AP237" s="1"/>
  <c r="AP245"/>
  <c r="AP153"/>
  <c r="AP155" s="1"/>
  <c r="AP178"/>
  <c r="AL100"/>
  <c r="AL125" s="1"/>
  <c r="AL134"/>
  <c r="AL147" s="1"/>
  <c r="AL164"/>
  <c r="AL168" s="1"/>
  <c r="AL187"/>
  <c r="AL207"/>
  <c r="AL218"/>
  <c r="AL224"/>
  <c r="AL230" s="1"/>
  <c r="AL236"/>
  <c r="AL237" s="1"/>
  <c r="AL245"/>
  <c r="AL153"/>
  <c r="AL155" s="1"/>
  <c r="AL178"/>
  <c r="AH100"/>
  <c r="AH134"/>
  <c r="AH147" s="1"/>
  <c r="AH164"/>
  <c r="AH168" s="1"/>
  <c r="AH187"/>
  <c r="AH198"/>
  <c r="AH207"/>
  <c r="AH224"/>
  <c r="AH230" s="1"/>
  <c r="AH236"/>
  <c r="AH237" s="1"/>
  <c r="AH245"/>
  <c r="AH153"/>
  <c r="AH155" s="1"/>
  <c r="AH178"/>
  <c r="AD187"/>
  <c r="AD245"/>
  <c r="AD22"/>
  <c r="AD46"/>
  <c r="AD70"/>
  <c r="AD94"/>
  <c r="AB22"/>
  <c r="AD101"/>
  <c r="AD125" s="1"/>
  <c r="AD153"/>
  <c r="AD155" s="1"/>
  <c r="AD178"/>
  <c r="AD198"/>
  <c r="AD207"/>
  <c r="AD218"/>
  <c r="AB46"/>
  <c r="AB70"/>
  <c r="W244"/>
  <c r="Y244" s="1"/>
  <c r="AD249" l="1"/>
  <c r="AD250" s="1"/>
  <c r="BB249"/>
  <c r="AH156"/>
  <c r="AH157" s="1"/>
  <c r="AH208"/>
  <c r="AH209" s="1"/>
  <c r="AH148"/>
  <c r="AH149" s="1"/>
  <c r="AL246"/>
  <c r="AL247" s="1"/>
  <c r="AL208"/>
  <c r="AL209" s="1"/>
  <c r="AL148"/>
  <c r="AL149" s="1"/>
  <c r="AP246"/>
  <c r="AP247" s="1"/>
  <c r="AP209"/>
  <c r="AP208"/>
  <c r="AP148"/>
  <c r="AP149" s="1"/>
  <c r="AT246"/>
  <c r="AT247" s="1"/>
  <c r="AT208"/>
  <c r="AT209" s="1"/>
  <c r="AT149"/>
  <c r="AT148"/>
  <c r="AX156"/>
  <c r="AX157" s="1"/>
  <c r="AX199"/>
  <c r="AX200" s="1"/>
  <c r="BB95"/>
  <c r="BB96" s="1"/>
  <c r="BB251"/>
  <c r="BB250"/>
  <c r="BF246"/>
  <c r="BF247" s="1"/>
  <c r="BF208"/>
  <c r="BF209" s="1"/>
  <c r="BF148"/>
  <c r="BF149" s="1"/>
  <c r="AP72"/>
  <c r="AP71"/>
  <c r="AX126"/>
  <c r="AX127" s="1"/>
  <c r="BB156"/>
  <c r="BB157" s="1"/>
  <c r="BB169"/>
  <c r="BB170" s="1"/>
  <c r="BB209"/>
  <c r="BB208"/>
  <c r="AX231"/>
  <c r="AX232" s="1"/>
  <c r="AX246"/>
  <c r="AX247" s="1"/>
  <c r="BF47"/>
  <c r="BF48" s="1"/>
  <c r="AH95"/>
  <c r="AH96" s="1"/>
  <c r="AT95"/>
  <c r="AT96" s="1"/>
  <c r="AP249"/>
  <c r="BF249"/>
  <c r="AD208"/>
  <c r="AD209" s="1"/>
  <c r="AD126"/>
  <c r="AD127" s="1"/>
  <c r="AD47"/>
  <c r="AD48"/>
  <c r="AH179"/>
  <c r="AH180" s="1"/>
  <c r="AH231"/>
  <c r="AH232" s="1"/>
  <c r="AH169"/>
  <c r="AH170" s="1"/>
  <c r="AL156"/>
  <c r="AL157" s="1"/>
  <c r="AL219"/>
  <c r="AL220" s="1"/>
  <c r="AL169"/>
  <c r="AL170" s="1"/>
  <c r="AP156"/>
  <c r="AP157" s="1"/>
  <c r="AP219"/>
  <c r="AP220" s="1"/>
  <c r="AP169"/>
  <c r="AP170" s="1"/>
  <c r="AT156"/>
  <c r="AT157" s="1"/>
  <c r="AT219"/>
  <c r="AT220" s="1"/>
  <c r="AT169"/>
  <c r="AT170" s="1"/>
  <c r="AX179"/>
  <c r="AX180" s="1"/>
  <c r="AX208"/>
  <c r="AX209" s="1"/>
  <c r="BB199"/>
  <c r="BB200" s="1"/>
  <c r="BF156"/>
  <c r="BF157" s="1"/>
  <c r="BF219"/>
  <c r="BF220" s="1"/>
  <c r="BF169"/>
  <c r="BF170" s="1"/>
  <c r="AH47"/>
  <c r="AH48" s="1"/>
  <c r="BB47"/>
  <c r="BB48" s="1"/>
  <c r="AX148"/>
  <c r="AX149" s="1"/>
  <c r="AX169"/>
  <c r="AX170" s="1"/>
  <c r="BB179"/>
  <c r="BB180" s="1"/>
  <c r="BB219"/>
  <c r="BB220" s="1"/>
  <c r="BB238"/>
  <c r="BB239" s="1"/>
  <c r="AT71"/>
  <c r="AT72" s="1"/>
  <c r="AL71"/>
  <c r="AL72" s="1"/>
  <c r="AP95"/>
  <c r="AP96" s="1"/>
  <c r="AT249"/>
  <c r="BH198"/>
  <c r="AD199"/>
  <c r="AD156"/>
  <c r="BH156" s="1"/>
  <c r="AH238"/>
  <c r="AH239" s="1"/>
  <c r="AL179"/>
  <c r="AL180" s="1"/>
  <c r="AL231"/>
  <c r="AL188"/>
  <c r="AL189" s="1"/>
  <c r="AP179"/>
  <c r="AP180" s="1"/>
  <c r="AP231"/>
  <c r="AP232" s="1"/>
  <c r="AP188"/>
  <c r="AP189" s="1"/>
  <c r="AT179"/>
  <c r="AT180" s="1"/>
  <c r="AT231"/>
  <c r="AT232" s="1"/>
  <c r="AT188"/>
  <c r="AT189" s="1"/>
  <c r="AX95"/>
  <c r="AX96" s="1"/>
  <c r="BF179"/>
  <c r="BF180" s="1"/>
  <c r="BF231"/>
  <c r="BF232" s="1"/>
  <c r="BF188"/>
  <c r="BF189" s="1"/>
  <c r="AP47"/>
  <c r="AP48"/>
  <c r="AH71"/>
  <c r="AH72" s="1"/>
  <c r="BB126"/>
  <c r="BB127" s="1"/>
  <c r="AD169"/>
  <c r="BB188"/>
  <c r="BB189" s="1"/>
  <c r="AX219"/>
  <c r="AX220" s="1"/>
  <c r="AX238"/>
  <c r="AX239" s="1"/>
  <c r="AL95"/>
  <c r="AL96" s="1"/>
  <c r="BF95"/>
  <c r="BF96" s="1"/>
  <c r="AX249"/>
  <c r="AL249"/>
  <c r="BH218"/>
  <c r="AD219"/>
  <c r="AD71"/>
  <c r="BH187"/>
  <c r="AD188"/>
  <c r="AD189" s="1"/>
  <c r="AH188"/>
  <c r="AH189" s="1"/>
  <c r="AD179"/>
  <c r="AD180" s="1"/>
  <c r="AD95"/>
  <c r="AD96" s="1"/>
  <c r="AD246"/>
  <c r="AD247" s="1"/>
  <c r="AH246"/>
  <c r="AH247" s="1"/>
  <c r="AH199"/>
  <c r="AH200" s="1"/>
  <c r="AL238"/>
  <c r="AL239" s="1"/>
  <c r="AL199"/>
  <c r="AL200" s="1"/>
  <c r="AL126"/>
  <c r="AL127" s="1"/>
  <c r="AP238"/>
  <c r="AP239" s="1"/>
  <c r="AP199"/>
  <c r="AP200" s="1"/>
  <c r="AP126"/>
  <c r="AP127" s="1"/>
  <c r="AT238"/>
  <c r="AT239" s="1"/>
  <c r="AT199"/>
  <c r="AT200" s="1"/>
  <c r="AT126"/>
  <c r="AT127" s="1"/>
  <c r="AX47"/>
  <c r="AX48" s="1"/>
  <c r="BB71"/>
  <c r="BB72" s="1"/>
  <c r="BF238"/>
  <c r="BF239" s="1"/>
  <c r="BF199"/>
  <c r="BF200" s="1"/>
  <c r="BF126"/>
  <c r="BF127" s="1"/>
  <c r="AT47"/>
  <c r="AT48" s="1"/>
  <c r="AX71"/>
  <c r="AX72" s="1"/>
  <c r="AD148"/>
  <c r="AD149" s="1"/>
  <c r="BB148"/>
  <c r="BB149" s="1"/>
  <c r="AX188"/>
  <c r="AX189" s="1"/>
  <c r="AH219"/>
  <c r="AH220" s="1"/>
  <c r="BB231"/>
  <c r="BB232" s="1"/>
  <c r="BB246"/>
  <c r="BB247" s="1"/>
  <c r="AD232"/>
  <c r="BH289"/>
  <c r="AD23"/>
  <c r="AD24" s="1"/>
  <c r="BF23"/>
  <c r="BF24" s="1"/>
  <c r="AH23"/>
  <c r="AH24" s="1"/>
  <c r="AT23"/>
  <c r="AT24" s="1"/>
  <c r="BH207"/>
  <c r="BH230"/>
  <c r="AX23"/>
  <c r="AX24" s="1"/>
  <c r="AL23"/>
  <c r="AL24" s="1"/>
  <c r="BH178"/>
  <c r="BH94"/>
  <c r="BH245"/>
  <c r="AH125"/>
  <c r="BH125" s="1"/>
  <c r="AL46"/>
  <c r="BH46" s="1"/>
  <c r="BB23"/>
  <c r="BB24" s="1"/>
  <c r="AP23"/>
  <c r="AP24" s="1"/>
  <c r="BH237"/>
  <c r="BH22"/>
  <c r="BH128"/>
  <c r="BH155"/>
  <c r="BH158"/>
  <c r="BH70"/>
  <c r="BH73"/>
  <c r="BH168"/>
  <c r="BH147"/>
  <c r="W243"/>
  <c r="R243"/>
  <c r="U243" s="1"/>
  <c r="W236"/>
  <c r="R236"/>
  <c r="U236" s="1"/>
  <c r="BH169" l="1"/>
  <c r="BH231"/>
  <c r="BH199"/>
  <c r="BH219"/>
  <c r="BH71"/>
  <c r="AD251"/>
  <c r="BH239"/>
  <c r="BH209"/>
  <c r="AH126"/>
  <c r="AH127" s="1"/>
  <c r="BH127" s="1"/>
  <c r="AX250"/>
  <c r="AX251" s="1"/>
  <c r="BH149"/>
  <c r="BH148"/>
  <c r="BH95"/>
  <c r="AD220"/>
  <c r="BH220" s="1"/>
  <c r="AD170"/>
  <c r="BH170" s="1"/>
  <c r="AD157"/>
  <c r="BH157" s="1"/>
  <c r="AL250"/>
  <c r="AL251" s="1"/>
  <c r="AP251"/>
  <c r="AP250"/>
  <c r="BB256"/>
  <c r="BB255"/>
  <c r="BB254"/>
  <c r="BB253"/>
  <c r="BB252"/>
  <c r="AD256"/>
  <c r="AD255"/>
  <c r="AD254"/>
  <c r="AD253"/>
  <c r="AD252"/>
  <c r="BH24"/>
  <c r="BH247"/>
  <c r="BH180"/>
  <c r="BH189"/>
  <c r="BH208"/>
  <c r="AL48"/>
  <c r="BH48" s="1"/>
  <c r="AL47"/>
  <c r="BH47" s="1"/>
  <c r="BF250"/>
  <c r="BF251" s="1"/>
  <c r="BH23"/>
  <c r="BH246"/>
  <c r="BH179"/>
  <c r="BH188"/>
  <c r="AD72"/>
  <c r="BH72" s="1"/>
  <c r="BH238"/>
  <c r="AL232"/>
  <c r="AD200"/>
  <c r="BH200" s="1"/>
  <c r="AH249"/>
  <c r="AT251"/>
  <c r="AT250"/>
  <c r="BH232"/>
  <c r="BH96"/>
  <c r="BH126"/>
  <c r="AP26"/>
  <c r="AP27" s="1"/>
  <c r="AL26"/>
  <c r="AL27" s="1"/>
  <c r="AH26"/>
  <c r="AH27" s="1"/>
  <c r="BH25"/>
  <c r="AD26"/>
  <c r="BF26"/>
  <c r="BF27" s="1"/>
  <c r="BB26"/>
  <c r="BB27" s="1"/>
  <c r="AX26"/>
  <c r="AX27" s="1"/>
  <c r="AT26"/>
  <c r="AT27" s="1"/>
  <c r="Y243"/>
  <c r="Y245" s="1"/>
  <c r="W245"/>
  <c r="Y236"/>
  <c r="Y237" s="1"/>
  <c r="W237"/>
  <c r="BF256" l="1"/>
  <c r="BF255"/>
  <c r="BF254"/>
  <c r="BF253"/>
  <c r="BF252"/>
  <c r="AL256"/>
  <c r="AL255"/>
  <c r="AL254"/>
  <c r="AL253"/>
  <c r="AL252"/>
  <c r="AX256"/>
  <c r="AX255"/>
  <c r="AX254"/>
  <c r="AX253"/>
  <c r="AX252"/>
  <c r="AP256"/>
  <c r="AP255"/>
  <c r="AP254"/>
  <c r="AP253"/>
  <c r="AP252"/>
  <c r="Y246"/>
  <c r="Y247" s="1"/>
  <c r="AT256"/>
  <c r="AT255"/>
  <c r="AT254"/>
  <c r="AT253"/>
  <c r="AT252"/>
  <c r="AH250"/>
  <c r="BH250" s="1"/>
  <c r="BH249"/>
  <c r="Y239"/>
  <c r="Y238"/>
  <c r="AD27"/>
  <c r="BH27" s="1"/>
  <c r="BH26"/>
  <c r="W224"/>
  <c r="R224"/>
  <c r="U224" s="1"/>
  <c r="AH251" l="1"/>
  <c r="Y224"/>
  <c r="Y230" s="1"/>
  <c r="W230"/>
  <c r="Y231" l="1"/>
  <c r="Y232" s="1"/>
  <c r="AH256"/>
  <c r="BH256" s="1"/>
  <c r="AH255"/>
  <c r="BH255" s="1"/>
  <c r="AH254"/>
  <c r="BH254" s="1"/>
  <c r="AH253"/>
  <c r="BH253" s="1"/>
  <c r="AH252"/>
  <c r="BH252" s="1"/>
  <c r="BH251"/>
  <c r="W217"/>
  <c r="Y217" s="1"/>
  <c r="W214"/>
  <c r="Y214" s="1"/>
  <c r="W213"/>
  <c r="R213"/>
  <c r="U213" s="1"/>
  <c r="BH257" l="1"/>
  <c r="Y213"/>
  <c r="Y218" s="1"/>
  <c r="W218"/>
  <c r="W206"/>
  <c r="Y206" s="1"/>
  <c r="W205"/>
  <c r="Y205" s="1"/>
  <c r="W204"/>
  <c r="Y204" s="1"/>
  <c r="R204"/>
  <c r="U204" s="1"/>
  <c r="W194"/>
  <c r="Y194" s="1"/>
  <c r="W195"/>
  <c r="Y195" s="1"/>
  <c r="W196"/>
  <c r="Y196" s="1"/>
  <c r="W197"/>
  <c r="Y197" s="1"/>
  <c r="Y219" l="1"/>
  <c r="Y220" s="1"/>
  <c r="Y207"/>
  <c r="W207"/>
  <c r="Y208" l="1"/>
  <c r="Y209" s="1"/>
  <c r="W193"/>
  <c r="Y193" s="1"/>
  <c r="Y198" l="1"/>
  <c r="W198"/>
  <c r="W186"/>
  <c r="Y186" s="1"/>
  <c r="W185"/>
  <c r="Y185" s="1"/>
  <c r="W184"/>
  <c r="R184"/>
  <c r="U184" s="1"/>
  <c r="Y199" l="1"/>
  <c r="Y200" s="1"/>
  <c r="Y184"/>
  <c r="Y187" s="1"/>
  <c r="W187"/>
  <c r="W177"/>
  <c r="Y177" s="1"/>
  <c r="R177"/>
  <c r="U177" s="1"/>
  <c r="W176"/>
  <c r="Y176" s="1"/>
  <c r="W175"/>
  <c r="Y175" s="1"/>
  <c r="W174"/>
  <c r="Y174" s="1"/>
  <c r="R174"/>
  <c r="U174" s="1"/>
  <c r="W165"/>
  <c r="Y165" s="1"/>
  <c r="W166"/>
  <c r="Y166" s="1"/>
  <c r="W167"/>
  <c r="Y167" s="1"/>
  <c r="R167"/>
  <c r="U167" s="1"/>
  <c r="W164"/>
  <c r="Y164" s="1"/>
  <c r="R164"/>
  <c r="U164" s="1"/>
  <c r="W154"/>
  <c r="Y154" s="1"/>
  <c r="R154"/>
  <c r="U154" s="1"/>
  <c r="W153"/>
  <c r="R153"/>
  <c r="U153" s="1"/>
  <c r="Y188" l="1"/>
  <c r="Y189" s="1"/>
  <c r="W155"/>
  <c r="Y168"/>
  <c r="W168"/>
  <c r="Y178"/>
  <c r="W178"/>
  <c r="Y153"/>
  <c r="Y155" s="1"/>
  <c r="Y179" l="1"/>
  <c r="Y180" s="1"/>
  <c r="Y156"/>
  <c r="Y157" s="1"/>
  <c r="Y169"/>
  <c r="Y170" s="1"/>
  <c r="W80"/>
  <c r="Y80" s="1"/>
  <c r="W81"/>
  <c r="Y81" s="1"/>
  <c r="W124" l="1"/>
  <c r="Y124" s="1"/>
  <c r="W123"/>
  <c r="Y123" s="1"/>
  <c r="W122"/>
  <c r="Y122" s="1"/>
  <c r="W121"/>
  <c r="Y121" s="1"/>
  <c r="W117"/>
  <c r="Y117" s="1"/>
  <c r="W146"/>
  <c r="Y146" s="1"/>
  <c r="R146"/>
  <c r="U146" s="1"/>
  <c r="W145"/>
  <c r="Y145" s="1"/>
  <c r="R145"/>
  <c r="U145" s="1"/>
  <c r="W144"/>
  <c r="Y144" s="1"/>
  <c r="R144"/>
  <c r="U144" s="1"/>
  <c r="R139"/>
  <c r="U139" s="1"/>
  <c r="W137"/>
  <c r="Y137" s="1"/>
  <c r="W135"/>
  <c r="Y135" s="1"/>
  <c r="W134"/>
  <c r="R134"/>
  <c r="U134" s="1"/>
  <c r="W101"/>
  <c r="Y101" s="1"/>
  <c r="R101"/>
  <c r="U101" s="1"/>
  <c r="W100"/>
  <c r="Y100" s="1"/>
  <c r="R100"/>
  <c r="U100" s="1"/>
  <c r="Y134" l="1"/>
  <c r="Y147" s="1"/>
  <c r="W147"/>
  <c r="Y125"/>
  <c r="W125"/>
  <c r="Y92"/>
  <c r="W84"/>
  <c r="Y84" s="1"/>
  <c r="Y149" l="1"/>
  <c r="Y148"/>
  <c r="Y127"/>
  <c r="Y126"/>
  <c r="W82"/>
  <c r="Y82" s="1"/>
  <c r="W56" l="1"/>
  <c r="Y56" s="1"/>
  <c r="W55"/>
  <c r="Y55" s="1"/>
  <c r="W54"/>
  <c r="Y54" s="1"/>
  <c r="W53"/>
  <c r="Y53" s="1"/>
  <c r="R53"/>
  <c r="U53" s="1"/>
  <c r="W52"/>
  <c r="Y52" s="1"/>
  <c r="R52"/>
  <c r="U52" s="1"/>
  <c r="Y70" l="1"/>
  <c r="W70"/>
  <c r="W8"/>
  <c r="Y8" s="1"/>
  <c r="W6"/>
  <c r="Y6" s="1"/>
  <c r="W7"/>
  <c r="Y7" s="1"/>
  <c r="W4"/>
  <c r="Y4" s="1"/>
  <c r="Y259" s="1"/>
  <c r="Y71" l="1"/>
  <c r="Y72"/>
  <c r="Y260"/>
  <c r="Y261"/>
  <c r="W44"/>
  <c r="Y44" s="1"/>
  <c r="R44"/>
  <c r="U44" s="1"/>
  <c r="W36"/>
  <c r="Y36" s="1"/>
  <c r="W34"/>
  <c r="Y34" s="1"/>
  <c r="W33"/>
  <c r="Y33" s="1"/>
  <c r="W32"/>
  <c r="Y32" s="1"/>
  <c r="W93"/>
  <c r="R93"/>
  <c r="U93" s="1"/>
  <c r="W91"/>
  <c r="Y91" s="1"/>
  <c r="R91"/>
  <c r="U91" s="1"/>
  <c r="R86"/>
  <c r="U86" s="1"/>
  <c r="W79"/>
  <c r="R79"/>
  <c r="U79" s="1"/>
  <c r="W45"/>
  <c r="Y45" s="1"/>
  <c r="R45"/>
  <c r="U45" s="1"/>
  <c r="W43"/>
  <c r="Y43" s="1"/>
  <c r="R43"/>
  <c r="U43" s="1"/>
  <c r="R38"/>
  <c r="U38" s="1"/>
  <c r="W31"/>
  <c r="Y31" s="1"/>
  <c r="R31"/>
  <c r="U31" s="1"/>
  <c r="W5"/>
  <c r="Y5" s="1"/>
  <c r="Y270" s="1"/>
  <c r="R5"/>
  <c r="U5" s="1"/>
  <c r="R4"/>
  <c r="U4" s="1"/>
  <c r="Y263" l="1"/>
  <c r="Y265"/>
  <c r="Y264"/>
  <c r="Y271"/>
  <c r="Y272" s="1"/>
  <c r="Y79"/>
  <c r="W94"/>
  <c r="Y93"/>
  <c r="U218"/>
  <c r="R218"/>
  <c r="R46"/>
  <c r="U22"/>
  <c r="U46"/>
  <c r="Y22"/>
  <c r="W22"/>
  <c r="R22"/>
  <c r="Y46"/>
  <c r="W46"/>
  <c r="Y266" l="1"/>
  <c r="Y278"/>
  <c r="Y302" s="1"/>
  <c r="Y274"/>
  <c r="Y298" s="1"/>
  <c r="Y275"/>
  <c r="Y299" s="1"/>
  <c r="Y276"/>
  <c r="Y300" s="1"/>
  <c r="Y277"/>
  <c r="Y301" s="1"/>
  <c r="Y23"/>
  <c r="Y24" s="1"/>
  <c r="Y249"/>
  <c r="Y94"/>
  <c r="Y47"/>
  <c r="Y48" s="1"/>
  <c r="Y279" l="1"/>
  <c r="Y95"/>
  <c r="Y96" s="1"/>
  <c r="Y250"/>
  <c r="Y251" s="1"/>
  <c r="Y303"/>
  <c r="Y252" l="1"/>
  <c r="Y256"/>
  <c r="Y255"/>
  <c r="Y253"/>
  <c r="Y254"/>
  <c r="Y257" l="1"/>
</calcChain>
</file>

<file path=xl/sharedStrings.xml><?xml version="1.0" encoding="utf-8"?>
<sst xmlns="http://schemas.openxmlformats.org/spreadsheetml/2006/main" count="2068" uniqueCount="498">
  <si>
    <t xml:space="preserve"> APPARECCHIATURA - NOME COMMERCIALE</t>
  </si>
  <si>
    <t>CODICE PRODOTTO</t>
  </si>
  <si>
    <t xml:space="preserve"> RDM</t>
  </si>
  <si>
    <t>ACC-LR6</t>
  </si>
  <si>
    <t>MMT-385</t>
  </si>
  <si>
    <t>MMT-305QS</t>
  </si>
  <si>
    <t>QUANTITA' BIENNALI TOTALI</t>
  </si>
  <si>
    <t>Aziende Sanitarie Sardegna</t>
  </si>
  <si>
    <t>Azienda USL Valle d’Aosta</t>
  </si>
  <si>
    <t>CIG</t>
  </si>
  <si>
    <t>LOTTI</t>
  </si>
  <si>
    <t>GRADUATORIA ACCORDO QUADRO</t>
  </si>
  <si>
    <t>PREZZO UNITARIO</t>
  </si>
  <si>
    <t xml:space="preserve">MEDTRONIC ITALIA S.p.A.                                  Lotto 1  - 2° Operatore Economico  </t>
  </si>
  <si>
    <t xml:space="preserve">Totale                      complessivo </t>
  </si>
  <si>
    <t>VALORE  DELL'ACCORDO QUADRO</t>
  </si>
  <si>
    <t>1° anno di vigenza A.Q.</t>
  </si>
  <si>
    <t xml:space="preserve">Q.tà. paziente per terapia (garanzia 4 anni) </t>
  </si>
  <si>
    <t>2° anno di vigenza A.Q.</t>
  </si>
  <si>
    <t>QUOTA ALTRE AZIENDE</t>
  </si>
  <si>
    <t>AREAS</t>
  </si>
  <si>
    <t>1312867</t>
  </si>
  <si>
    <t>1306504</t>
  </si>
  <si>
    <t>Costo  paziente</t>
  </si>
  <si>
    <t xml:space="preserve">Q.tà                   paziente                      </t>
  </si>
  <si>
    <t xml:space="preserve">Q.tà                       paziente                      </t>
  </si>
  <si>
    <t>A501010603</t>
  </si>
  <si>
    <t>113166</t>
  </si>
  <si>
    <t>CODICE CONTO</t>
  </si>
  <si>
    <t>MMT-7810W1</t>
  </si>
  <si>
    <t>MMT-7020C1</t>
  </si>
  <si>
    <t>MOVI S.p.A.                                          Lotto 1 - 1° Operatore Economico</t>
  </si>
  <si>
    <t>BNIT780G4CGMREADY</t>
  </si>
  <si>
    <t>Trasmettitore Guardian 4</t>
  </si>
  <si>
    <t>MMT-7840W1</t>
  </si>
  <si>
    <t>Sensore Guardian 4</t>
  </si>
  <si>
    <t>MMT-7040C1</t>
  </si>
  <si>
    <t>____</t>
  </si>
  <si>
    <t>Set di infusione Medtronic Exteded (Durata 7 gg)</t>
  </si>
  <si>
    <t>MMT-431A, MMT-432A, MMT-441A, MMT-442A</t>
  </si>
  <si>
    <t>Set di infusione MiniMed Mio</t>
  </si>
  <si>
    <t>Set di infusione MiniMed Mio 30</t>
  </si>
  <si>
    <t>MMT-921A, MMT-923A, MMT-925A, MMT-941A, MMT-943A, MMT-945A, MMT-965A, MMT-975A</t>
  </si>
  <si>
    <t>MMT-905A, MMT-906A</t>
  </si>
  <si>
    <t>Set di infusione MiniMed Silhouette</t>
  </si>
  <si>
    <t>MMT-368A, MMT-381A, MMT-383A, MMT-382A, MMT-378A, MMT-384A, MMT-377A</t>
  </si>
  <si>
    <t>Set di infusione MiniMed Quick-Set</t>
  </si>
  <si>
    <t>MMT-394A, MMT-399A, MMT-387A, MMT-398A, MMT-397A, MMT-386A, MMT-396A</t>
  </si>
  <si>
    <t>Set di infusione MiniMed Sure-T</t>
  </si>
  <si>
    <t>MMT-862A, MMT-864A, MMT-866A, MMT-874A, MMT-876A, MMT-884A, MMT-886A</t>
  </si>
  <si>
    <t>Batterie per microinfusori AA</t>
  </si>
  <si>
    <t>insertore Quick-Serter</t>
  </si>
  <si>
    <t>insertore Sil-Serter</t>
  </si>
  <si>
    <t xml:space="preserve">Q.tà                 paziente/anno                      </t>
  </si>
  <si>
    <t>Costo  paziente/anno</t>
  </si>
  <si>
    <t>Trasmettitore Dexcom G6</t>
  </si>
  <si>
    <t>Sensori Dexcom G6 ( in cf.da 3 pezzi )</t>
  </si>
  <si>
    <t>Cartuccia 300 U con connettore</t>
  </si>
  <si>
    <t>Set Infusionale AutoSoft 90 - 60 cm 6 mm Rosa</t>
  </si>
  <si>
    <t>Set Infusionale AutoSoft 90 - 60 cm 6 mm Blu</t>
  </si>
  <si>
    <t>Set Infusionale AutoSoft 90 - 60 cm 9 mm Grigio</t>
  </si>
  <si>
    <t>Set Infusionale AutoSoft 90 - 110 cm 6 mm Grigio</t>
  </si>
  <si>
    <t>Set Infusionale AutoSoft 90 - 110 cm 9 mm Grigio</t>
  </si>
  <si>
    <t>Set Infusionale AutoSoft 30 - 60 cm 13 mm</t>
  </si>
  <si>
    <t>Set Infusionale AutoSoft 30 - 110 cm 13 mm</t>
  </si>
  <si>
    <t>Set Infusionale VariSoft - 60 cm 13 mm</t>
  </si>
  <si>
    <t>Set Infusionale VariSoft - 60 cm 17 mm</t>
  </si>
  <si>
    <t>Set Infusionale VariSoft - 110 cm 17 mm</t>
  </si>
  <si>
    <t>Set Infusionale TruSteel 60 cm - 6 mm</t>
  </si>
  <si>
    <t>Set Infusionale TruSteel 60 cm - 8 mm</t>
  </si>
  <si>
    <t>Set Infusionale TruSteel 80 cm - 6 mm</t>
  </si>
  <si>
    <t>Set Infusionale TruSteel 80 cm - 8 mm</t>
  </si>
  <si>
    <t>STT-GS-003</t>
  </si>
  <si>
    <t>STS-GS-003</t>
  </si>
  <si>
    <t>1002541</t>
  </si>
  <si>
    <t>1002821</t>
  </si>
  <si>
    <t>1002823</t>
  </si>
  <si>
    <t>1002819</t>
  </si>
  <si>
    <t>1002818</t>
  </si>
  <si>
    <t>1002820</t>
  </si>
  <si>
    <t>1002825</t>
  </si>
  <si>
    <t>1002826</t>
  </si>
  <si>
    <t>1002827</t>
  </si>
  <si>
    <t>1002830</t>
  </si>
  <si>
    <t>1002832</t>
  </si>
  <si>
    <t>1002833</t>
  </si>
  <si>
    <t>1002835</t>
  </si>
  <si>
    <t>1002834</t>
  </si>
  <si>
    <t>1002836</t>
  </si>
  <si>
    <t xml:space="preserve">Q.tà paziente per terapia (garanzia 4 anni) </t>
  </si>
  <si>
    <t>MOVI S.p.A.                                          Lotto 2 - 1° Operatore Economico</t>
  </si>
  <si>
    <r>
      <rPr>
        <sz val="14"/>
        <rFont val="Times New Roman"/>
        <family val="1"/>
      </rPr>
      <t xml:space="preserve">pazienti stimati nel biennio di validità dell'accordo quadro -  </t>
    </r>
    <r>
      <rPr>
        <b/>
        <sz val="14"/>
        <rFont val="Times New Roman"/>
        <family val="1"/>
      </rPr>
      <t xml:space="preserve">                             1825</t>
    </r>
  </si>
  <si>
    <r>
      <t xml:space="preserve">pazienti stimati nel biennio di validità dell'accordo quadro -                           </t>
    </r>
    <r>
      <rPr>
        <b/>
        <sz val="14"/>
        <rFont val="Times New Roman"/>
        <family val="1"/>
      </rPr>
      <t>1825</t>
    </r>
  </si>
  <si>
    <r>
      <t xml:space="preserve">pazienti stimati nel biennio di validità dell'accordo quadro -                         </t>
    </r>
    <r>
      <rPr>
        <b/>
        <sz val="14"/>
        <rFont val="Times New Roman"/>
        <family val="1"/>
      </rPr>
      <t>621</t>
    </r>
  </si>
  <si>
    <t>MEDTRONIC ITALIA S.p.A.                                Lotto 2 -  2° Operatore Economico</t>
  </si>
  <si>
    <t>1006420</t>
  </si>
  <si>
    <t xml:space="preserve">Sistema MiniMed 640G                                    
</t>
  </si>
  <si>
    <t>BNIT1752BLKMGM</t>
  </si>
  <si>
    <t>Trasmettitore Guardian Link 3</t>
  </si>
  <si>
    <t>Sensore Guardian Sensor 3</t>
  </si>
  <si>
    <t>Serbatoi MiniMed Reservoir</t>
  </si>
  <si>
    <t>MMT-332A, MMT-326A</t>
  </si>
  <si>
    <t>Serbatoi Medtronic Extended</t>
  </si>
  <si>
    <t>MMT-342</t>
  </si>
  <si>
    <t>Set di infusione MiniMed Mio Advance</t>
  </si>
  <si>
    <t>MMT-242A, MMT-213A, MMT-243A, MMT-244A</t>
  </si>
  <si>
    <t xml:space="preserve">MEDTRONIC ITALIA S.p.A.                                  Lotto 3  - 2° Operatore Economico  </t>
  </si>
  <si>
    <r>
      <t xml:space="preserve">pazienti stimati nel biennio di validità dell'accordo quadro -                        </t>
    </r>
    <r>
      <rPr>
        <b/>
        <sz val="14"/>
        <rFont val="Times New Roman"/>
        <family val="1"/>
      </rPr>
      <t>298</t>
    </r>
  </si>
  <si>
    <t>700009431</t>
  </si>
  <si>
    <t>Set infusione - mylife™ YpsoPump® Orbit®soft 6mm/45cm</t>
  </si>
  <si>
    <t>Set infusione - mylife™ YpsoPump® Orbit®soft 6mm/60cm</t>
  </si>
  <si>
    <t>Set infusione - mylife™ YpsoPump® Orbit®soft 6mm/80cm</t>
  </si>
  <si>
    <t>Set infusione - mylife™ YpsoPump® Orbit®soft 6mm/110cm</t>
  </si>
  <si>
    <t>Set infusione - mylife™ YpsoPump® Orbit®Soft 9mm/45cm</t>
  </si>
  <si>
    <t>Set infusione - mylife™ YpsoPump® Orbit®Soft 9mm/60cm</t>
  </si>
  <si>
    <t>Set infusione - mylife™ YpsoPump® Orbit®soft 9mm/80cm</t>
  </si>
  <si>
    <t>Set infusione-  mylife™ YpsoPump® Orbit®soft 9mm/110cm</t>
  </si>
  <si>
    <t>Set infusione - mylife™ YpsoPump® Orbit®micro 5.5mm /45cm</t>
  </si>
  <si>
    <t>Set infusione-  mylife™ YpsoPump® Orbit®micro 5.5mm/60cm</t>
  </si>
  <si>
    <t>Set infusione - mylife™ YpsoPump® Orbit®micro 5.5mm/80cm</t>
  </si>
  <si>
    <t>Set infusione - mylife™ YpsoPump® Orbit®micro 5.5mm/110cm</t>
  </si>
  <si>
    <t>Set infusione - mylife™ YpsoPump® Orbit®micro 8.5mm/45cm</t>
  </si>
  <si>
    <t>Set infusione-  mylife™ YpsoPump® Orbit®micro 8.5mm/60cm</t>
  </si>
  <si>
    <t>Set infusione - mylife™ YpsoPump® Orbit®micro 8.5mm/ 80cm</t>
  </si>
  <si>
    <t>Set infusione - mylife™ YpsoPump® Orbit®micro 8.5mm/110cm</t>
  </si>
  <si>
    <t>Solo cannula - mylife™ Orbit®soft Universal cannula 6 mm</t>
  </si>
  <si>
    <t>Solo cannula -mylife™ Orbit®soft Universal cannula 9 mm</t>
  </si>
  <si>
    <t>Solo cannula - mylife™ Orbit®micro Universal cannula 8.5mm</t>
  </si>
  <si>
    <t>Solo cannula - mylife™ Orbit®micro Universal cannula 5.5mm</t>
  </si>
  <si>
    <t>MYOYP1861</t>
  </si>
  <si>
    <t>MYOYP2461</t>
  </si>
  <si>
    <t>MYOYP3161</t>
  </si>
  <si>
    <t>MYOYP4361</t>
  </si>
  <si>
    <t>MYOYP1891</t>
  </si>
  <si>
    <t>MYOYP2491</t>
  </si>
  <si>
    <t>MYOYP3191</t>
  </si>
  <si>
    <t>MYOYP4391</t>
  </si>
  <si>
    <t>MYOYP1851</t>
  </si>
  <si>
    <t>MYOYP2451</t>
  </si>
  <si>
    <t>MYOYP3151</t>
  </si>
  <si>
    <t>MYOYP4351</t>
  </si>
  <si>
    <t>MYOYP1881</t>
  </si>
  <si>
    <t>MYOYP2481</t>
  </si>
  <si>
    <t>MYOYP3181</t>
  </si>
  <si>
    <t>MYOYP4381</t>
  </si>
  <si>
    <t>OYP1006</t>
  </si>
  <si>
    <t>OYP1009</t>
  </si>
  <si>
    <t>OYP1005</t>
  </si>
  <si>
    <t>OYP1008</t>
  </si>
  <si>
    <t>serbatoio - mylife™ YpsoPump® Reservoir</t>
  </si>
  <si>
    <t>700001181</t>
  </si>
  <si>
    <t>copribatteria - mylife™ YpsoPump® Service Pack</t>
  </si>
  <si>
    <t>700001796</t>
  </si>
  <si>
    <t>Ausilio all'inserimento - mylife™ Orbit® Inserter</t>
  </si>
  <si>
    <t xml:space="preserve"> 700000549</t>
  </si>
  <si>
    <t>batterie - Battery LR03AAA (Blister da 4 pz- Batterie Alcaline AAA compatibili con YPU)</t>
  </si>
  <si>
    <t>1140030</t>
  </si>
  <si>
    <r>
      <rPr>
        <sz val="14"/>
        <rFont val="Times New Roman"/>
        <family val="1"/>
      </rPr>
      <t xml:space="preserve">pazienti stimati nel biennio di validità dell'accordo quadro -  </t>
    </r>
    <r>
      <rPr>
        <b/>
        <sz val="14"/>
        <rFont val="Times New Roman"/>
        <family val="1"/>
      </rPr>
      <t xml:space="preserve">                            298</t>
    </r>
  </si>
  <si>
    <t>FREESTYLE LIBRE 3 APP</t>
  </si>
  <si>
    <t>72227-01</t>
  </si>
  <si>
    <t>72114-01</t>
  </si>
  <si>
    <r>
      <t xml:space="preserve">pazienti stimati nel biennio di validità dell'accordo quadro -                     </t>
    </r>
    <r>
      <rPr>
        <b/>
        <sz val="14"/>
        <rFont val="Times New Roman"/>
        <family val="1"/>
      </rPr>
      <t xml:space="preserve"> 849</t>
    </r>
  </si>
  <si>
    <t>GLUCOMEN DAY CGM DEVICES</t>
  </si>
  <si>
    <t>50927</t>
  </si>
  <si>
    <t>51649</t>
  </si>
  <si>
    <t>50923</t>
  </si>
  <si>
    <t>FREESTYLE LIBRE 3 SISTEMA DI MONITORAGGIO CONTINUO GLUCOSIO – SENSORE (KIT SENSORE)</t>
  </si>
  <si>
    <t>50926</t>
  </si>
  <si>
    <t>Ricevitore - CT-100BD</t>
  </si>
  <si>
    <t>BIO404</t>
  </si>
  <si>
    <t>Trasmettitore - Prisma CT-100C10</t>
  </si>
  <si>
    <t>Sensore - Prisma CT-202</t>
  </si>
  <si>
    <t>Applicazione Mobile - POCTech CGM App</t>
  </si>
  <si>
    <t>BIO401</t>
  </si>
  <si>
    <t>BIO403</t>
  </si>
  <si>
    <t>BIO405</t>
  </si>
  <si>
    <t>Dexcom G6 Receiver</t>
  </si>
  <si>
    <t>STK-GS-013</t>
  </si>
  <si>
    <t>Dexcom G6 Transmitter</t>
  </si>
  <si>
    <t>Dexcom G6 Sensor Pack-3</t>
  </si>
  <si>
    <t>Glunovo I3 trasmettitore</t>
  </si>
  <si>
    <t>Glunovo I3 Sensori</t>
  </si>
  <si>
    <t>si3-wl-03</t>
  </si>
  <si>
    <t>IRIS EVOLUTION GLUCOMETRO</t>
  </si>
  <si>
    <t>VGM07</t>
  </si>
  <si>
    <t>IRIS EVO STRISCE 25PZ</t>
  </si>
  <si>
    <t>VGS02-322</t>
  </si>
  <si>
    <t>MEDTRONIC ITALIA                           Lotto 4 - 6° Operatore Economico</t>
  </si>
  <si>
    <t>Ricevitore iPod</t>
  </si>
  <si>
    <t>ACC-IPOD32EMEA</t>
  </si>
  <si>
    <t>Sistema Guardian 4</t>
  </si>
  <si>
    <t>MMT-7920QW1</t>
  </si>
  <si>
    <t>MMT-7040QC1</t>
  </si>
  <si>
    <r>
      <t xml:space="preserve">pazienti stimati nel biennio di validità dell'accordo quadro -                     </t>
    </r>
    <r>
      <rPr>
        <b/>
        <sz val="14"/>
        <rFont val="Times New Roman"/>
        <family val="1"/>
      </rPr>
      <t xml:space="preserve"> 138</t>
    </r>
  </si>
  <si>
    <t>90007674</t>
  </si>
  <si>
    <t>90007668</t>
  </si>
  <si>
    <t>90007672</t>
  </si>
  <si>
    <t>90007675</t>
  </si>
  <si>
    <t>Procedure Pack VYGON</t>
  </si>
  <si>
    <t>90007877</t>
  </si>
  <si>
    <r>
      <t xml:space="preserve">pazienti stimati nel biennio di validità dell'accordo quadro -                     </t>
    </r>
    <r>
      <rPr>
        <b/>
        <sz val="14"/>
        <rFont val="Times New Roman"/>
        <family val="1"/>
      </rPr>
      <t xml:space="preserve"> 281</t>
    </r>
  </si>
  <si>
    <t>SET, INSULIN, 9MM INSERTER/RETRACTOR, 42" BUCKLE AY     10-10/BX</t>
  </si>
  <si>
    <t>SET, INSULIN, 9MM INSERTER/RETRACTOR, 31" BUCKLE AY     10-10/BX</t>
  </si>
  <si>
    <t>SET, INSULIN, 9MM INSERTER/RETRACTOR, 24" BUCKLE AY     10-10/BX</t>
  </si>
  <si>
    <t>SET, INSULIN, 6MM INSERTER/RETRACTOR, 42" BUCKLE AY     10-10/BX</t>
  </si>
  <si>
    <t>SET, INSULIN, 6MM INSERTER/RETRACTOR, 31" BUCKLE AY     10-10/BX</t>
  </si>
  <si>
    <t>SET, INSULIN, 6MM INSERTER/RETRACTOR, 24" BUCKLE AY     10-10/BX</t>
  </si>
  <si>
    <t xml:space="preserve">MEDTRONIC ITALIA                        Lotto 6 - 2° Operatore Economico </t>
  </si>
  <si>
    <t>21-7232-24</t>
  </si>
  <si>
    <t>21-7231-24</t>
  </si>
  <si>
    <t>21-7230-24</t>
  </si>
  <si>
    <t>21-7222-24</t>
  </si>
  <si>
    <t>21-7221-24</t>
  </si>
  <si>
    <t>21-7220-24</t>
  </si>
  <si>
    <t xml:space="preserve">THERAS LIFETECH                       Lotto 6 - 3° Operatore Economico </t>
  </si>
  <si>
    <t>i-Port Advance</t>
  </si>
  <si>
    <t>T-WAY</t>
  </si>
  <si>
    <t>T-BRIDGE</t>
  </si>
  <si>
    <t>TW_06</t>
  </si>
  <si>
    <t>TB_00</t>
  </si>
  <si>
    <t>9170110629</t>
  </si>
  <si>
    <t>91703067E7</t>
  </si>
  <si>
    <t>91704048C6</t>
  </si>
  <si>
    <t>917053440F</t>
  </si>
  <si>
    <r>
      <t xml:space="preserve">pazienti stimati nel biennio di validità dell'accordo quadro -                      </t>
    </r>
    <r>
      <rPr>
        <b/>
        <sz val="14"/>
        <rFont val="Times New Roman"/>
        <family val="1"/>
      </rPr>
      <t>849</t>
    </r>
  </si>
  <si>
    <t>9170550144</t>
  </si>
  <si>
    <t>9170560982</t>
  </si>
  <si>
    <t>1005615</t>
  </si>
  <si>
    <t>1989565</t>
  </si>
  <si>
    <t>CND</t>
  </si>
  <si>
    <t>1738032</t>
  </si>
  <si>
    <t>Z1204011501</t>
  </si>
  <si>
    <t>1737965</t>
  </si>
  <si>
    <t>A030404</t>
  </si>
  <si>
    <t>1778393</t>
  </si>
  <si>
    <t>1778395</t>
  </si>
  <si>
    <t>1778391</t>
  </si>
  <si>
    <t>1778390</t>
  </si>
  <si>
    <t>1778392</t>
  </si>
  <si>
    <t>1778387</t>
  </si>
  <si>
    <t>1778388</t>
  </si>
  <si>
    <t>1778401</t>
  </si>
  <si>
    <t>1778404</t>
  </si>
  <si>
    <t>1778406</t>
  </si>
  <si>
    <t>1778397</t>
  </si>
  <si>
    <t>1778399</t>
  </si>
  <si>
    <t>1778398</t>
  </si>
  <si>
    <t>1778400</t>
  </si>
  <si>
    <t>1725482</t>
  </si>
  <si>
    <t>A080299</t>
  </si>
  <si>
    <t>Sistema MiniMed 780G   CGM Ready</t>
  </si>
  <si>
    <t>include i seguenti dispositivi medici: MMT-1896WWA Sistema MiniMed™ 780G RDM 1993983; 08116083016M - Glucometro Accu-Chek® Guide Link RDM 1764669</t>
  </si>
  <si>
    <t>Z120402160103; W0201060102</t>
  </si>
  <si>
    <t>Z1204021680</t>
  </si>
  <si>
    <t>2163254/R</t>
  </si>
  <si>
    <t>2164080/R</t>
  </si>
  <si>
    <t>Z1204021699</t>
  </si>
  <si>
    <t>1459920/R</t>
  </si>
  <si>
    <t>45248/R</t>
  </si>
  <si>
    <t>A018003</t>
  </si>
  <si>
    <t>43521/R</t>
  </si>
  <si>
    <t>Z1204021685</t>
  </si>
  <si>
    <t>2091211/R</t>
  </si>
  <si>
    <t xml:space="preserve">2086238/R; 2086239/R; 2086242/R; 2086243/R; </t>
  </si>
  <si>
    <t xml:space="preserve">1984118/R; 1984213/R; 1984231/R; 19842228/R; </t>
  </si>
  <si>
    <t xml:space="preserve">1903072/R; 1903074/R; 1903075/R; 1903076/R; 1903077/R; 1903078/R; 1903079/R; 1903080/R; </t>
  </si>
  <si>
    <t>1902980/R; 1903038/R</t>
  </si>
  <si>
    <t>1903188/R; 1903204/R;  1903206/R; 1903205/R; 1903203/R; 1903207/R; 1903202/R;</t>
  </si>
  <si>
    <t xml:space="preserve">1903152/R; 1903156/R; 1903151/R; 1903155/R; 1903154/R; 1903088/R; 1903153/R; </t>
  </si>
  <si>
    <t xml:space="preserve">1903232/R; 1903241/R; 1903242/R; 1903243/R; 1903244/R; 1903245/R; 1903246/R; </t>
  </si>
  <si>
    <t>___</t>
  </si>
  <si>
    <t>1989547</t>
  </si>
  <si>
    <t>Z120402160101</t>
  </si>
  <si>
    <t>Microinfusore - Tandem t:slim X2  con tecnologia Control-IQ integrata con CGM DEXCOM G6</t>
  </si>
  <si>
    <t>Microinfusore - Tandem t:slim X2 con tecnologia Basal-IQ  (versione 6.4) integrata con CGM DEXCOM G6</t>
  </si>
  <si>
    <t xml:space="preserve">Sistema MiniMed 640G  CGM Ready                                
</t>
  </si>
  <si>
    <t>include i seguenti dispositivi medici: MMT-1752WWKA Sistema MiniMed™ 640G RDM 1257208; MMT-1152IT - Ascensia Contour Next Link 2.4  RDM 1243961</t>
  </si>
  <si>
    <t>Z1204021601      W0201060102</t>
  </si>
  <si>
    <t>1747458/R</t>
  </si>
  <si>
    <t>1734877/R</t>
  </si>
  <si>
    <t>Z12040115</t>
  </si>
  <si>
    <t>Z1204021601</t>
  </si>
  <si>
    <t>1425033</t>
  </si>
  <si>
    <t>1425035</t>
  </si>
  <si>
    <t>1425038</t>
  </si>
  <si>
    <t>1425040</t>
  </si>
  <si>
    <t>1425043</t>
  </si>
  <si>
    <t>1425046</t>
  </si>
  <si>
    <t>1425049</t>
  </si>
  <si>
    <t>1425050</t>
  </si>
  <si>
    <t>1425010</t>
  </si>
  <si>
    <t>1425016</t>
  </si>
  <si>
    <t>1425017</t>
  </si>
  <si>
    <t>1425019</t>
  </si>
  <si>
    <t>1425022</t>
  </si>
  <si>
    <t>1425025</t>
  </si>
  <si>
    <t>1425027</t>
  </si>
  <si>
    <t>1425029</t>
  </si>
  <si>
    <t>1425051</t>
  </si>
  <si>
    <t>1425053</t>
  </si>
  <si>
    <t>1425054</t>
  </si>
  <si>
    <t>1425055</t>
  </si>
  <si>
    <t>1425056</t>
  </si>
  <si>
    <t>1425058</t>
  </si>
  <si>
    <t>1667937</t>
  </si>
  <si>
    <t>Microinfusore: mylife™ YpsoPump® Starter Kit  V01.5</t>
  </si>
  <si>
    <t>2210653/R</t>
  </si>
  <si>
    <t>Z1204011585</t>
  </si>
  <si>
    <t>2232197/R</t>
  </si>
  <si>
    <t>ASSEMBLATO</t>
  </si>
  <si>
    <t>127394</t>
  </si>
  <si>
    <t>1891395</t>
  </si>
  <si>
    <t>W0201060102</t>
  </si>
  <si>
    <t>1877898</t>
  </si>
  <si>
    <t>Glucometro - GLUC DAY METER SET MG</t>
  </si>
  <si>
    <t>Ricevitore -  GMEN DAY CGM REC.NO APP</t>
  </si>
  <si>
    <t>2044857</t>
  </si>
  <si>
    <t>2044866</t>
  </si>
  <si>
    <t>2045895</t>
  </si>
  <si>
    <t>Z12040182</t>
  </si>
  <si>
    <t>2044854</t>
  </si>
  <si>
    <t>1738050</t>
  </si>
  <si>
    <t>2205437</t>
  </si>
  <si>
    <t>2163268</t>
  </si>
  <si>
    <t>2164112/R</t>
  </si>
  <si>
    <t>n.a.</t>
  </si>
  <si>
    <t>n.a./Z12040182</t>
  </si>
  <si>
    <t>n.a./1780964/R</t>
  </si>
  <si>
    <t>2232035/R</t>
  </si>
  <si>
    <t>Z1204011599</t>
  </si>
  <si>
    <t>2232010/R</t>
  </si>
  <si>
    <t>Eversense XL sensor-  Mod. FG-4400-50-302</t>
  </si>
  <si>
    <t>Eversense XL transmitter - Mod. FG-3400-51-001</t>
  </si>
  <si>
    <t>Eversense XL Insertion Tools kit - Mod. FG-8401-50-212</t>
  </si>
  <si>
    <t>2232048/R</t>
  </si>
  <si>
    <t>Eversense Adhesive Patches 180 PK - Mod. FG-6400-50-306</t>
  </si>
  <si>
    <t>2232047/R</t>
  </si>
  <si>
    <t>132693/R</t>
  </si>
  <si>
    <t>A030401</t>
  </si>
  <si>
    <t>226403</t>
  </si>
  <si>
    <t>A030499</t>
  </si>
  <si>
    <t>1132853/R; 1132854/R</t>
  </si>
  <si>
    <t>MMT-100; MMT-101</t>
  </si>
  <si>
    <t>2170236</t>
  </si>
  <si>
    <t>A99</t>
  </si>
  <si>
    <t>V80</t>
  </si>
  <si>
    <t>2170209</t>
  </si>
  <si>
    <t>QUOTA  REGIONALE    (100%)</t>
  </si>
  <si>
    <t xml:space="preserve">QUOTA  ASL SASSARI   </t>
  </si>
  <si>
    <t>QUOTA  ASL GALLURA</t>
  </si>
  <si>
    <t xml:space="preserve">QUOTA ASL NUORO   </t>
  </si>
  <si>
    <t>QUOTA  ASL OGLIASTRA</t>
  </si>
  <si>
    <t xml:space="preserve">QUOTA ASL ORISTANO </t>
  </si>
  <si>
    <t>QUOTA  ASL MEDIOCAMPIDANO</t>
  </si>
  <si>
    <t>QUOTA  ASL SULCIS</t>
  </si>
  <si>
    <t>QUOTA  ASL CAGLIARI</t>
  </si>
  <si>
    <t xml:space="preserve">1496998 </t>
  </si>
  <si>
    <t>1422915</t>
  </si>
  <si>
    <t>1422935</t>
  </si>
  <si>
    <t>1479175</t>
  </si>
  <si>
    <t xml:space="preserve">1479358 </t>
  </si>
  <si>
    <t xml:space="preserve">1479357 </t>
  </si>
  <si>
    <t>1479359</t>
  </si>
  <si>
    <t>A501010604</t>
  </si>
  <si>
    <t>1479360</t>
  </si>
  <si>
    <t>1479361</t>
  </si>
  <si>
    <t>1479356</t>
  </si>
  <si>
    <t>1479355</t>
  </si>
  <si>
    <t>1540022</t>
  </si>
  <si>
    <t xml:space="preserve">1538977 </t>
  </si>
  <si>
    <t>1310155; 1310157</t>
  </si>
  <si>
    <t xml:space="preserve">1543862 </t>
  </si>
  <si>
    <t xml:space="preserve">1984118/R; 1984213/R; 1984231/R; 1984222/R; </t>
  </si>
  <si>
    <t>V1399</t>
  </si>
  <si>
    <t>1517258</t>
  </si>
  <si>
    <t>1410201</t>
  </si>
  <si>
    <t xml:space="preserve">1374195 </t>
  </si>
  <si>
    <t>1314622</t>
  </si>
  <si>
    <t>1314623</t>
  </si>
  <si>
    <t>______</t>
  </si>
  <si>
    <t xml:space="preserve">codice d'ordine: 1408905; singoli componenti 1408925 + 1408906 </t>
  </si>
  <si>
    <t>1498376</t>
  </si>
  <si>
    <t>1898884</t>
  </si>
  <si>
    <t>1540107</t>
  </si>
  <si>
    <t xml:space="preserve">1498377 </t>
  </si>
  <si>
    <t>1498320</t>
  </si>
  <si>
    <t>1503728</t>
  </si>
  <si>
    <t xml:space="preserve">1422915 </t>
  </si>
  <si>
    <t xml:space="preserve">1422935 </t>
  </si>
  <si>
    <t xml:space="preserve">1195566; 1195567 </t>
  </si>
  <si>
    <t>1899999</t>
  </si>
  <si>
    <t>ti3-wl-03</t>
  </si>
  <si>
    <t>1889993</t>
  </si>
  <si>
    <t>V010401</t>
  </si>
  <si>
    <t>926039254</t>
  </si>
  <si>
    <t>IRIS LANCETTE PUNGIDITO (30G)  DA 25</t>
  </si>
  <si>
    <t>2242588</t>
  </si>
  <si>
    <t>1573932</t>
  </si>
  <si>
    <t xml:space="preserve">10% materiale di consumo per i microinfusori già in possesso delle Aziende sanitarie - Esercizio opzione Art. 3.2 Disciplinare di gara </t>
  </si>
  <si>
    <t>ABBOTT S.r.l.                                  Lotto 4 - 1° Operatore Economico</t>
  </si>
  <si>
    <t>A.MENARINI DIAGNOSTICS S.r.l.                             Lotto 4 - 2° Operatore Economico</t>
  </si>
  <si>
    <t>GLUCOMEN DAY CGM SENSOR KIT 2 (*)
 Il kit contiene due sensori che hanno durata di 14 gg. ciascuno</t>
  </si>
  <si>
    <t>BIOSEVEN  S.r.l.                            Lotto 4 - 3° Operatore Economico</t>
  </si>
  <si>
    <t>THERAS LIFETECH  S.r.l.                            Lotto 4 - 4° Operatore Economico</t>
  </si>
  <si>
    <t>ALPHA PHARMA SERVICE S.r.l.                           Lotto 4 - 5° Operatore Economico</t>
  </si>
  <si>
    <t>ASCENSIA DIABETES CARE ITALY S.r.l.                      Lotto 5 - 1° Operatore Economico ed unico</t>
  </si>
  <si>
    <t xml:space="preserve">SMITHS MEDICAL ITALIA S.r.l.                      Lotto 6 - 1° Operatore Economico </t>
  </si>
  <si>
    <t>TOTALE GENERALE - SOMMA LOTTI 1+2+3+4+5+6 (O.E. primo in graduatoria)</t>
  </si>
  <si>
    <t>bilancio 2022</t>
  </si>
  <si>
    <t>bilancio 2023</t>
  </si>
  <si>
    <t>bilancio 2024</t>
  </si>
  <si>
    <t>bilancio 2025</t>
  </si>
  <si>
    <t>bilancio 2026</t>
  </si>
  <si>
    <t xml:space="preserve">1° IPOTESI </t>
  </si>
  <si>
    <t>Iva</t>
  </si>
  <si>
    <t>Imp.</t>
  </si>
  <si>
    <t>Totale</t>
  </si>
  <si>
    <t>TOTALE GENERALE - SOMMA LOTTI 1+2+3+4 - OPZIONE 10% solo consumabili</t>
  </si>
  <si>
    <t>1543861; 1548007
1548021;1548008</t>
  </si>
  <si>
    <t>1534342; 1511856; 1511876; 1511877;</t>
  </si>
  <si>
    <t>1548022; 1548023; 1548024; 1548009;     1516239;1548025;     1548010;1548026</t>
  </si>
  <si>
    <t xml:space="preserve">1516238;  1548011 </t>
  </si>
  <si>
    <t xml:space="preserve">1548027;1548028;          1548012; 1548013;                1548014 ;1548015;  1548016   </t>
  </si>
  <si>
    <t xml:space="preserve">1548029; 1548037;                   1548038; 1548030;                 1548039;1548031;  1548040    </t>
  </si>
  <si>
    <t xml:space="preserve">1548041; 1548042;               1548032; 1548033;                1548043; 1548034;  1548035  </t>
  </si>
  <si>
    <t>1548044</t>
  </si>
  <si>
    <t>1548045</t>
  </si>
  <si>
    <t>1548046</t>
  </si>
  <si>
    <t>1548036</t>
  </si>
  <si>
    <t>1548057</t>
  </si>
  <si>
    <t>1548047</t>
  </si>
  <si>
    <t>1548058</t>
  </si>
  <si>
    <t>1548059</t>
  </si>
  <si>
    <t>1548060</t>
  </si>
  <si>
    <t>1548048</t>
  </si>
  <si>
    <t>1548061</t>
  </si>
  <si>
    <t>1548049</t>
  </si>
  <si>
    <t>1548062</t>
  </si>
  <si>
    <t>1548063</t>
  </si>
  <si>
    <t>1548050</t>
  </si>
  <si>
    <t>1548051</t>
  </si>
  <si>
    <t>1548052</t>
  </si>
  <si>
    <t>1548064</t>
  </si>
  <si>
    <t>1548065</t>
  </si>
  <si>
    <t>1548053</t>
  </si>
  <si>
    <t>1548054</t>
  </si>
  <si>
    <t>1547763</t>
  </si>
  <si>
    <t>1547726</t>
  </si>
  <si>
    <r>
      <rPr>
        <sz val="14"/>
        <rFont val="Times New Roman"/>
        <family val="1"/>
      </rPr>
      <t>1543861</t>
    </r>
    <r>
      <rPr>
        <sz val="14"/>
        <color rgb="FFFF0000"/>
        <rFont val="Times New Roman"/>
        <family val="1"/>
      </rPr>
      <t xml:space="preserve">; </t>
    </r>
    <r>
      <rPr>
        <sz val="14"/>
        <rFont val="Times New Roman"/>
        <family val="1"/>
      </rPr>
      <t>1548007</t>
    </r>
    <r>
      <rPr>
        <sz val="14"/>
        <color rgb="FFFF0000"/>
        <rFont val="Times New Roman"/>
        <family val="1"/>
      </rPr>
      <t xml:space="preserve">
</t>
    </r>
    <r>
      <rPr>
        <sz val="14"/>
        <rFont val="Times New Roman"/>
        <family val="1"/>
      </rPr>
      <t>1548021;1548008</t>
    </r>
  </si>
  <si>
    <r>
      <rPr>
        <sz val="14"/>
        <rFont val="Times New Roman"/>
        <family val="1"/>
      </rPr>
      <t>1534342</t>
    </r>
    <r>
      <rPr>
        <sz val="14"/>
        <color rgb="FFFF0000"/>
        <rFont val="Times New Roman"/>
        <family val="1"/>
      </rPr>
      <t>;</t>
    </r>
    <r>
      <rPr>
        <sz val="14"/>
        <rFont val="Times New Roman"/>
        <family val="1"/>
      </rPr>
      <t xml:space="preserve"> 1511856;</t>
    </r>
    <r>
      <rPr>
        <sz val="14"/>
        <color rgb="FFFF0000"/>
        <rFont val="Times New Roman"/>
        <family val="1"/>
      </rPr>
      <t xml:space="preserve"> </t>
    </r>
    <r>
      <rPr>
        <sz val="14"/>
        <rFont val="Times New Roman"/>
        <family val="1"/>
      </rPr>
      <t xml:space="preserve">1511876; 1511877; </t>
    </r>
  </si>
  <si>
    <t>1548066</t>
  </si>
  <si>
    <t>1548055</t>
  </si>
  <si>
    <t>1548067</t>
  </si>
  <si>
    <t>1548056</t>
  </si>
  <si>
    <t>1548068</t>
  </si>
  <si>
    <t>1548069</t>
  </si>
  <si>
    <t>1548077</t>
  </si>
  <si>
    <t>1548070</t>
  </si>
  <si>
    <t>1548078</t>
  </si>
  <si>
    <t>1548079</t>
  </si>
  <si>
    <t>A501010602</t>
  </si>
  <si>
    <t>1547944</t>
  </si>
  <si>
    <t>1548080</t>
  </si>
  <si>
    <t>1548071</t>
  </si>
  <si>
    <t>1548072</t>
  </si>
  <si>
    <t>1548073</t>
  </si>
  <si>
    <t>1548081</t>
  </si>
  <si>
    <t>1548074</t>
  </si>
  <si>
    <t>1547945</t>
  </si>
  <si>
    <t>1548075</t>
  </si>
  <si>
    <t>1548082</t>
  </si>
  <si>
    <t>1567987</t>
  </si>
  <si>
    <t>YPSOMED ITALIA S.r.l.                                   Lotto 3 - 1° Operatore Economico</t>
  </si>
  <si>
    <t>1548869</t>
  </si>
  <si>
    <t>1548877</t>
  </si>
  <si>
    <t>1548870</t>
  </si>
  <si>
    <t>1548871</t>
  </si>
  <si>
    <t>1548872</t>
  </si>
  <si>
    <t>1548878</t>
  </si>
  <si>
    <t>1548879</t>
  </si>
  <si>
    <t xml:space="preserve">codice d'ordine: 1548908, singoli componenti: 1548919-1540020 </t>
  </si>
  <si>
    <t>1548911</t>
  </si>
  <si>
    <t>1548902</t>
  </si>
  <si>
    <t>1548903</t>
  </si>
  <si>
    <t>1548889</t>
  </si>
  <si>
    <t>1548904</t>
  </si>
  <si>
    <t>1548905</t>
  </si>
  <si>
    <t>1548906</t>
  </si>
  <si>
    <t>micro</t>
  </si>
  <si>
    <t>consumabili</t>
  </si>
  <si>
    <t>iva</t>
  </si>
  <si>
    <t>tot</t>
  </si>
  <si>
    <t xml:space="preserve">iva </t>
  </si>
  <si>
    <t>codice d'ordine: 1408905;  singoli componenti  1408925 + 1408906</t>
  </si>
  <si>
    <t>dettaglio solo</t>
  </si>
  <si>
    <t>CIG derivato</t>
  </si>
  <si>
    <t>LOTTO</t>
  </si>
  <si>
    <t xml:space="preserve">Q.tà paziente per terapia                    (min. 4 anni) </t>
  </si>
</sst>
</file>

<file path=xl/styles.xml><?xml version="1.0" encoding="utf-8"?>
<styleSheet xmlns="http://schemas.openxmlformats.org/spreadsheetml/2006/main">
  <numFmts count="9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[$€]\ * #,##0.00_-;\-[$€]\ * #,##0.00_-;_-[$€]\ * \-??_-;_-@_-"/>
    <numFmt numFmtId="165" formatCode="_-[$€]\ * #,##0.00_-;\-[$€]\ * #,##0.00_-;_-[$€]\ * &quot;-&quot;??_-;_-@_-"/>
    <numFmt numFmtId="166" formatCode="_-* #,##0.00\ [$€-1]_-;\-* #,##0.00\ [$€-1]_-;_-* &quot;-&quot;??\ [$€-1]_-;_-@_-"/>
    <numFmt numFmtId="167" formatCode="&quot;€&quot;\ #,##0.00"/>
    <numFmt numFmtId="168" formatCode="0.000"/>
    <numFmt numFmtId="169" formatCode="0.0000"/>
    <numFmt numFmtId="170" formatCode="#,##0_ ;\-#,##0\ "/>
  </numFmts>
  <fonts count="4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Arial"/>
      <family val="2"/>
    </font>
    <font>
      <b/>
      <sz val="14"/>
      <color theme="0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sz val="14"/>
      <color rgb="FFFF0000"/>
      <name val="Times New Roman"/>
      <family val="1"/>
    </font>
    <font>
      <b/>
      <sz val="10"/>
      <color rgb="FF7030A0"/>
      <name val="Times New Roman"/>
      <family val="1"/>
    </font>
    <font>
      <sz val="14"/>
      <name val="Arial"/>
      <family val="2"/>
    </font>
    <font>
      <b/>
      <sz val="14"/>
      <color rgb="FFFF0000"/>
      <name val="Times New Roman"/>
      <family val="1"/>
    </font>
    <font>
      <b/>
      <sz val="14"/>
      <name val="Arial"/>
      <family val="2"/>
    </font>
    <font>
      <b/>
      <sz val="11"/>
      <color rgb="FFFF0000"/>
      <name val="Times New Roman"/>
      <family val="1"/>
    </font>
    <font>
      <sz val="11"/>
      <name val="Times New Roman"/>
      <family val="1"/>
    </font>
    <font>
      <b/>
      <sz val="11"/>
      <color rgb="FF7030A0"/>
      <name val="Times New Roman"/>
      <family val="1"/>
    </font>
    <font>
      <b/>
      <sz val="11"/>
      <name val="Times New Roman"/>
      <family val="1"/>
    </font>
    <font>
      <sz val="11"/>
      <color rgb="FFFF0000"/>
      <name val="Times New Roman"/>
      <family val="1"/>
    </font>
  </fonts>
  <fills count="6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27"/>
        <bgColor indexed="41"/>
      </patternFill>
    </fill>
    <fill>
      <patternFill patternType="solid">
        <f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49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62"/>
        <bgColor indexed="56"/>
      </patternFill>
    </fill>
    <fill>
      <patternFill patternType="solid">
        <fgColor indexed="62"/>
      </patternFill>
    </fill>
    <fill>
      <patternFill patternType="solid">
        <fgColor indexed="10"/>
        <bgColor indexed="25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57"/>
      </patternFill>
    </fill>
    <fill>
      <patternFill patternType="solid">
        <fgColor indexed="53"/>
        <bgColor indexed="52"/>
      </patternFill>
    </fill>
    <fill>
      <patternFill patternType="solid">
        <fgColor indexed="53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26"/>
      </patternFill>
    </fill>
    <fill>
      <patternFill patternType="solid">
        <fgColor rgb="FF990033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8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4" fillId="30" borderId="1" applyNumberFormat="0" applyAlignment="0" applyProtection="0"/>
    <xf numFmtId="0" fontId="4" fillId="31" borderId="1" applyNumberFormat="0" applyAlignment="0" applyProtection="0"/>
    <xf numFmtId="0" fontId="5" fillId="0" borderId="2" applyNumberFormat="0" applyFill="0" applyAlignment="0" applyProtection="0"/>
    <xf numFmtId="0" fontId="6" fillId="32" borderId="3" applyNumberFormat="0" applyAlignment="0" applyProtection="0"/>
    <xf numFmtId="0" fontId="6" fillId="33" borderId="3" applyNumberFormat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40" borderId="0" applyNumberFormat="0" applyBorder="0" applyAlignment="0" applyProtection="0"/>
    <xf numFmtId="0" fontId="3" fillId="41" borderId="0" applyNumberFormat="0" applyBorder="0" applyAlignment="0" applyProtection="0"/>
    <xf numFmtId="164" fontId="19" fillId="0" borderId="0" applyFill="0" applyBorder="0" applyAlignment="0" applyProtection="0"/>
    <xf numFmtId="165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7" fillId="12" borderId="1" applyNumberFormat="0" applyAlignment="0" applyProtection="0"/>
    <xf numFmtId="0" fontId="7" fillId="13" borderId="1" applyNumberFormat="0" applyAlignment="0" applyProtection="0"/>
    <xf numFmtId="43" fontId="19" fillId="0" borderId="0" applyFill="0" applyBorder="0" applyAlignment="0" applyProtection="0"/>
    <xf numFmtId="43" fontId="19" fillId="0" borderId="0" applyFont="0" applyFill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1" fillId="0" borderId="0"/>
    <xf numFmtId="0" fontId="19" fillId="0" borderId="0"/>
    <xf numFmtId="0" fontId="19" fillId="44" borderId="4" applyNumberFormat="0" applyAlignment="0" applyProtection="0"/>
    <xf numFmtId="0" fontId="1" fillId="45" borderId="4" applyNumberFormat="0" applyFont="0" applyAlignment="0" applyProtection="0"/>
    <xf numFmtId="0" fontId="19" fillId="45" borderId="4" applyNumberFormat="0" applyFont="0" applyAlignment="0" applyProtection="0"/>
    <xf numFmtId="0" fontId="9" fillId="30" borderId="5" applyNumberFormat="0" applyAlignment="0" applyProtection="0"/>
    <xf numFmtId="0" fontId="9" fillId="31" borderId="5" applyNumberForma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</cellStyleXfs>
  <cellXfs count="749">
    <xf numFmtId="0" fontId="0" fillId="0" borderId="0" xfId="0"/>
    <xf numFmtId="0" fontId="22" fillId="0" borderId="0" xfId="0" applyFont="1"/>
    <xf numFmtId="0" fontId="22" fillId="0" borderId="0" xfId="0" applyFont="1" applyAlignment="1">
      <alignment horizontal="center" vertical="center"/>
    </xf>
    <xf numFmtId="167" fontId="22" fillId="0" borderId="0" xfId="0" applyNumberFormat="1" applyFont="1"/>
    <xf numFmtId="49" fontId="22" fillId="0" borderId="0" xfId="0" applyNumberFormat="1" applyFont="1"/>
    <xf numFmtId="0" fontId="0" fillId="0" borderId="10" xfId="0" applyBorder="1" applyAlignment="1"/>
    <xf numFmtId="0" fontId="24" fillId="0" borderId="1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49" fontId="21" fillId="47" borderId="10" xfId="0" applyNumberFormat="1" applyFont="1" applyFill="1" applyBorder="1" applyAlignment="1">
      <alignment horizontal="center" vertical="center" wrapText="1"/>
    </xf>
    <xf numFmtId="167" fontId="21" fillId="48" borderId="10" xfId="0" applyNumberFormat="1" applyFont="1" applyFill="1" applyBorder="1" applyAlignment="1">
      <alignment horizontal="center" vertical="center" wrapText="1"/>
    </xf>
    <xf numFmtId="49" fontId="21" fillId="48" borderId="10" xfId="0" applyNumberFormat="1" applyFont="1" applyFill="1" applyBorder="1" applyAlignment="1">
      <alignment horizontal="center" vertical="center" wrapText="1"/>
    </xf>
    <xf numFmtId="49" fontId="21" fillId="50" borderId="10" xfId="0" applyNumberFormat="1" applyFont="1" applyFill="1" applyBorder="1" applyAlignment="1">
      <alignment horizontal="center" vertical="center" wrapText="1"/>
    </xf>
    <xf numFmtId="49" fontId="21" fillId="48" borderId="14" xfId="0" applyNumberFormat="1" applyFont="1" applyFill="1" applyBorder="1" applyAlignment="1">
      <alignment horizontal="center" vertical="center" wrapText="1"/>
    </xf>
    <xf numFmtId="167" fontId="21" fillId="48" borderId="15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167" fontId="2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49" fontId="21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0" fontId="22" fillId="0" borderId="0" xfId="0" applyFont="1" applyFill="1"/>
    <xf numFmtId="44" fontId="22" fillId="0" borderId="0" xfId="0" applyNumberFormat="1" applyFont="1" applyFill="1" applyBorder="1"/>
    <xf numFmtId="4" fontId="22" fillId="0" borderId="0" xfId="0" applyNumberFormat="1" applyFont="1" applyFill="1" applyBorder="1"/>
    <xf numFmtId="4" fontId="26" fillId="0" borderId="10" xfId="0" applyNumberFormat="1" applyFont="1" applyFill="1" applyBorder="1" applyAlignment="1">
      <alignment horizontal="center" vertical="center" wrapText="1"/>
    </xf>
    <xf numFmtId="44" fontId="21" fillId="0" borderId="10" xfId="0" applyNumberFormat="1" applyFont="1" applyFill="1" applyBorder="1" applyAlignment="1">
      <alignment horizontal="center" vertical="center" wrapText="1"/>
    </xf>
    <xf numFmtId="44" fontId="22" fillId="0" borderId="0" xfId="0" applyNumberFormat="1" applyFont="1" applyFill="1"/>
    <xf numFmtId="4" fontId="22" fillId="0" borderId="0" xfId="0" applyNumberFormat="1" applyFont="1" applyFill="1"/>
    <xf numFmtId="0" fontId="22" fillId="51" borderId="0" xfId="0" applyFont="1" applyFill="1"/>
    <xf numFmtId="44" fontId="22" fillId="51" borderId="0" xfId="0" applyNumberFormat="1" applyFont="1" applyFill="1"/>
    <xf numFmtId="0" fontId="22" fillId="52" borderId="0" xfId="0" applyFont="1" applyFill="1"/>
    <xf numFmtId="44" fontId="22" fillId="52" borderId="0" xfId="0" applyNumberFormat="1" applyFont="1" applyFill="1"/>
    <xf numFmtId="44" fontId="27" fillId="0" borderId="0" xfId="0" applyNumberFormat="1" applyFont="1" applyFill="1" applyBorder="1"/>
    <xf numFmtId="44" fontId="28" fillId="0" borderId="0" xfId="0" applyNumberFormat="1" applyFont="1" applyFill="1"/>
    <xf numFmtId="0" fontId="24" fillId="0" borderId="10" xfId="0" applyFont="1" applyBorder="1" applyAlignment="1">
      <alignment horizontal="center" vertical="center" wrapText="1"/>
    </xf>
    <xf numFmtId="3" fontId="21" fillId="0" borderId="14" xfId="0" applyNumberFormat="1" applyFont="1" applyFill="1" applyBorder="1" applyAlignment="1">
      <alignment vertical="center"/>
    </xf>
    <xf numFmtId="0" fontId="21" fillId="0" borderId="10" xfId="0" applyFont="1" applyFill="1" applyBorder="1" applyAlignment="1">
      <alignment horizontal="center" vertical="center" wrapText="1"/>
    </xf>
    <xf numFmtId="3" fontId="21" fillId="0" borderId="10" xfId="0" applyNumberFormat="1" applyFont="1" applyFill="1" applyBorder="1" applyAlignment="1">
      <alignment horizontal="center" vertical="center" wrapText="1"/>
    </xf>
    <xf numFmtId="0" fontId="26" fillId="0" borderId="0" xfId="0" applyFont="1" applyFill="1"/>
    <xf numFmtId="44" fontId="26" fillId="0" borderId="0" xfId="0" applyNumberFormat="1" applyFont="1" applyFill="1"/>
    <xf numFmtId="4" fontId="26" fillId="0" borderId="0" xfId="0" applyNumberFormat="1" applyFont="1" applyFill="1"/>
    <xf numFmtId="167" fontId="26" fillId="0" borderId="0" xfId="0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/>
    <xf numFmtId="49" fontId="26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/>
    <xf numFmtId="4" fontId="26" fillId="0" borderId="0" xfId="0" applyNumberFormat="1" applyFont="1" applyFill="1" applyBorder="1"/>
    <xf numFmtId="49" fontId="22" fillId="0" borderId="0" xfId="0" applyNumberFormat="1" applyFont="1" applyAlignment="1">
      <alignment horizontal="center"/>
    </xf>
    <xf numFmtId="0" fontId="22" fillId="49" borderId="0" xfId="0" applyFont="1" applyFill="1"/>
    <xf numFmtId="0" fontId="22" fillId="53" borderId="0" xfId="0" applyFont="1" applyFill="1"/>
    <xf numFmtId="0" fontId="22" fillId="54" borderId="0" xfId="0" applyFont="1" applyFill="1"/>
    <xf numFmtId="0" fontId="22" fillId="55" borderId="0" xfId="0" applyFont="1" applyFill="1"/>
    <xf numFmtId="0" fontId="22" fillId="56" borderId="0" xfId="0" applyFont="1" applyFill="1"/>
    <xf numFmtId="0" fontId="22" fillId="57" borderId="0" xfId="0" applyFont="1" applyFill="1"/>
    <xf numFmtId="44" fontId="22" fillId="49" borderId="0" xfId="0" applyNumberFormat="1" applyFont="1" applyFill="1"/>
    <xf numFmtId="0" fontId="28" fillId="0" borderId="0" xfId="0" applyFont="1" applyFill="1" applyBorder="1"/>
    <xf numFmtId="44" fontId="28" fillId="0" borderId="0" xfId="0" applyNumberFormat="1" applyFont="1" applyFill="1" applyBorder="1"/>
    <xf numFmtId="4" fontId="28" fillId="0" borderId="0" xfId="0" applyNumberFormat="1" applyFont="1" applyFill="1" applyBorder="1"/>
    <xf numFmtId="0" fontId="28" fillId="0" borderId="0" xfId="0" applyFont="1" applyFill="1"/>
    <xf numFmtId="44" fontId="22" fillId="53" borderId="0" xfId="0" applyNumberFormat="1" applyFont="1" applyFill="1"/>
    <xf numFmtId="44" fontId="22" fillId="55" borderId="0" xfId="0" applyNumberFormat="1" applyFont="1" applyFill="1"/>
    <xf numFmtId="44" fontId="22" fillId="54" borderId="0" xfId="0" applyNumberFormat="1" applyFont="1" applyFill="1"/>
    <xf numFmtId="44" fontId="22" fillId="57" borderId="0" xfId="0" applyNumberFormat="1" applyFont="1" applyFill="1"/>
    <xf numFmtId="44" fontId="22" fillId="56" borderId="0" xfId="0" applyNumberFormat="1" applyFont="1" applyFill="1"/>
    <xf numFmtId="2" fontId="22" fillId="0" borderId="0" xfId="0" applyNumberFormat="1" applyFont="1"/>
    <xf numFmtId="2" fontId="26" fillId="0" borderId="0" xfId="0" applyNumberFormat="1" applyFont="1" applyFill="1"/>
    <xf numFmtId="2" fontId="22" fillId="0" borderId="0" xfId="0" applyNumberFormat="1" applyFont="1" applyFill="1"/>
    <xf numFmtId="1" fontId="22" fillId="0" borderId="0" xfId="0" applyNumberFormat="1" applyFont="1"/>
    <xf numFmtId="168" fontId="22" fillId="0" borderId="0" xfId="0" applyNumberFormat="1" applyFont="1"/>
    <xf numFmtId="169" fontId="22" fillId="0" borderId="0" xfId="0" applyNumberFormat="1" applyFont="1"/>
    <xf numFmtId="4" fontId="26" fillId="0" borderId="0" xfId="0" applyNumberFormat="1" applyFont="1" applyFill="1" applyAlignment="1">
      <alignment horizontal="right"/>
    </xf>
    <xf numFmtId="167" fontId="24" fillId="0" borderId="0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center" vertical="center" wrapText="1"/>
    </xf>
    <xf numFmtId="49" fontId="26" fillId="0" borderId="0" xfId="0" applyNumberFormat="1" applyFont="1" applyFill="1"/>
    <xf numFmtId="49" fontId="22" fillId="0" borderId="0" xfId="0" applyNumberFormat="1" applyFont="1" applyFill="1"/>
    <xf numFmtId="44" fontId="29" fillId="0" borderId="0" xfId="0" applyNumberFormat="1" applyFont="1" applyFill="1"/>
    <xf numFmtId="49" fontId="25" fillId="0" borderId="0" xfId="0" applyNumberFormat="1" applyFont="1" applyFill="1"/>
    <xf numFmtId="44" fontId="32" fillId="0" borderId="0" xfId="0" applyNumberFormat="1" applyFont="1" applyFill="1"/>
    <xf numFmtId="49" fontId="31" fillId="48" borderId="10" xfId="0" applyNumberFormat="1" applyFont="1" applyFill="1" applyBorder="1" applyAlignment="1">
      <alignment horizontal="center" vertical="center" wrapText="1"/>
    </xf>
    <xf numFmtId="167" fontId="21" fillId="48" borderId="12" xfId="0" applyNumberFormat="1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44" fontId="21" fillId="0" borderId="12" xfId="0" applyNumberFormat="1" applyFont="1" applyFill="1" applyBorder="1" applyAlignment="1">
      <alignment horizontal="center" vertical="center" wrapText="1"/>
    </xf>
    <xf numFmtId="3" fontId="21" fillId="0" borderId="12" xfId="0" applyNumberFormat="1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3" fontId="21" fillId="0" borderId="14" xfId="0" applyNumberFormat="1" applyFont="1" applyFill="1" applyBorder="1" applyAlignment="1">
      <alignment horizontal="center" vertical="center" wrapText="1"/>
    </xf>
    <xf numFmtId="44" fontId="21" fillId="0" borderId="14" xfId="0" applyNumberFormat="1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6" fontId="20" fillId="46" borderId="0" xfId="0" applyNumberFormat="1" applyFont="1" applyFill="1" applyBorder="1" applyAlignment="1">
      <alignment horizontal="center" vertical="center" wrapText="1"/>
    </xf>
    <xf numFmtId="3" fontId="21" fillId="0" borderId="12" xfId="0" applyNumberFormat="1" applyFont="1" applyFill="1" applyBorder="1" applyAlignment="1">
      <alignment horizontal="center" vertical="center" wrapText="1"/>
    </xf>
    <xf numFmtId="44" fontId="21" fillId="0" borderId="12" xfId="0" applyNumberFormat="1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167" fontId="21" fillId="48" borderId="10" xfId="0" applyNumberFormat="1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167" fontId="21" fillId="48" borderId="12" xfId="0" applyNumberFormat="1" applyFont="1" applyFill="1" applyBorder="1" applyAlignment="1">
      <alignment horizontal="center" vertical="center" wrapText="1"/>
    </xf>
    <xf numFmtId="167" fontId="21" fillId="47" borderId="10" xfId="0" applyNumberFormat="1" applyFont="1" applyFill="1" applyBorder="1" applyAlignment="1">
      <alignment horizontal="center" vertical="center" wrapText="1"/>
    </xf>
    <xf numFmtId="0" fontId="20" fillId="46" borderId="13" xfId="0" applyFont="1" applyFill="1" applyBorder="1" applyAlignment="1">
      <alignment horizontal="center" vertical="center" wrapText="1"/>
    </xf>
    <xf numFmtId="4" fontId="26" fillId="0" borderId="12" xfId="0" applyNumberFormat="1" applyFont="1" applyFill="1" applyBorder="1" applyAlignment="1">
      <alignment horizontal="center" vertical="center" wrapText="1"/>
    </xf>
    <xf numFmtId="49" fontId="21" fillId="47" borderId="14" xfId="0" applyNumberFormat="1" applyFont="1" applyFill="1" applyBorder="1" applyAlignment="1">
      <alignment horizontal="center" vertical="center" wrapText="1"/>
    </xf>
    <xf numFmtId="49" fontId="31" fillId="47" borderId="15" xfId="0" applyNumberFormat="1" applyFont="1" applyFill="1" applyBorder="1" applyAlignment="1">
      <alignment horizontal="center" vertical="center" wrapText="1"/>
    </xf>
    <xf numFmtId="167" fontId="21" fillId="47" borderId="15" xfId="0" applyNumberFormat="1" applyFont="1" applyFill="1" applyBorder="1" applyAlignment="1">
      <alignment horizontal="center" vertical="center" wrapText="1"/>
    </xf>
    <xf numFmtId="0" fontId="22" fillId="0" borderId="10" xfId="0" applyFont="1" applyBorder="1"/>
    <xf numFmtId="0" fontId="20" fillId="46" borderId="10" xfId="0" applyFont="1" applyFill="1" applyBorder="1" applyAlignment="1">
      <alignment horizontal="center" vertical="center" wrapText="1"/>
    </xf>
    <xf numFmtId="3" fontId="21" fillId="0" borderId="12" xfId="0" applyNumberFormat="1" applyFont="1" applyFill="1" applyBorder="1" applyAlignment="1">
      <alignment horizontal="center" vertical="center" wrapText="1"/>
    </xf>
    <xf numFmtId="3" fontId="21" fillId="0" borderId="14" xfId="0" applyNumberFormat="1" applyFont="1" applyFill="1" applyBorder="1" applyAlignment="1">
      <alignment horizontal="center" vertical="center" wrapText="1"/>
    </xf>
    <xf numFmtId="44" fontId="21" fillId="0" borderId="12" xfId="0" applyNumberFormat="1" applyFont="1" applyFill="1" applyBorder="1" applyAlignment="1">
      <alignment horizontal="center" vertical="center" wrapText="1"/>
    </xf>
    <xf numFmtId="44" fontId="21" fillId="0" borderId="14" xfId="0" applyNumberFormat="1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7" fontId="21" fillId="47" borderId="10" xfId="0" applyNumberFormat="1" applyFont="1" applyFill="1" applyBorder="1" applyAlignment="1">
      <alignment horizontal="center" vertical="center" wrapText="1"/>
    </xf>
    <xf numFmtId="4" fontId="26" fillId="0" borderId="10" xfId="0" applyNumberFormat="1" applyFont="1" applyFill="1" applyBorder="1" applyAlignment="1">
      <alignment horizontal="center" vertical="center" wrapText="1"/>
    </xf>
    <xf numFmtId="167" fontId="21" fillId="48" borderId="10" xfId="0" applyNumberFormat="1" applyFont="1" applyFill="1" applyBorder="1" applyAlignment="1">
      <alignment horizontal="center" vertical="center" wrapText="1"/>
    </xf>
    <xf numFmtId="167" fontId="21" fillId="48" borderId="12" xfId="0" applyNumberFormat="1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4" fontId="26" fillId="0" borderId="12" xfId="0" applyNumberFormat="1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44" fontId="21" fillId="0" borderId="10" xfId="0" applyNumberFormat="1" applyFont="1" applyFill="1" applyBorder="1" applyAlignment="1">
      <alignment horizontal="center" vertical="center" wrapText="1"/>
    </xf>
    <xf numFmtId="3" fontId="21" fillId="0" borderId="10" xfId="0" applyNumberFormat="1" applyFont="1" applyFill="1" applyBorder="1" applyAlignment="1">
      <alignment horizontal="center" vertical="center" wrapText="1"/>
    </xf>
    <xf numFmtId="44" fontId="21" fillId="0" borderId="10" xfId="0" applyNumberFormat="1" applyFont="1" applyFill="1" applyBorder="1" applyAlignment="1">
      <alignment vertical="center" wrapText="1"/>
    </xf>
    <xf numFmtId="3" fontId="21" fillId="0" borderId="14" xfId="0" applyNumberFormat="1" applyFont="1" applyFill="1" applyBorder="1" applyAlignment="1">
      <alignment horizontal="center" vertical="center" wrapText="1"/>
    </xf>
    <xf numFmtId="44" fontId="21" fillId="0" borderId="14" xfId="0" applyNumberFormat="1" applyFont="1" applyFill="1" applyBorder="1" applyAlignment="1">
      <alignment horizontal="center" vertical="center" wrapText="1"/>
    </xf>
    <xf numFmtId="167" fontId="21" fillId="47" borderId="10" xfId="0" applyNumberFormat="1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167" fontId="21" fillId="48" borderId="10" xfId="0" applyNumberFormat="1" applyFont="1" applyFill="1" applyBorder="1" applyAlignment="1">
      <alignment horizontal="center" vertical="center" wrapText="1"/>
    </xf>
    <xf numFmtId="167" fontId="21" fillId="50" borderId="10" xfId="0" applyNumberFormat="1" applyFont="1" applyFill="1" applyBorder="1" applyAlignment="1">
      <alignment horizontal="center" vertical="center" wrapText="1"/>
    </xf>
    <xf numFmtId="3" fontId="21" fillId="0" borderId="10" xfId="0" applyNumberFormat="1" applyFont="1" applyFill="1" applyBorder="1" applyAlignment="1">
      <alignment horizontal="center" vertical="center" wrapText="1"/>
    </xf>
    <xf numFmtId="4" fontId="26" fillId="0" borderId="10" xfId="0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/>
    <xf numFmtId="49" fontId="21" fillId="47" borderId="0" xfId="0" applyNumberFormat="1" applyFont="1" applyFill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44" fontId="21" fillId="0" borderId="0" xfId="0" applyNumberFormat="1" applyFont="1" applyFill="1" applyBorder="1" applyAlignment="1">
      <alignment horizontal="center" vertical="center" wrapText="1"/>
    </xf>
    <xf numFmtId="3" fontId="21" fillId="0" borderId="0" xfId="0" applyNumberFormat="1" applyFont="1" applyFill="1" applyBorder="1" applyAlignment="1">
      <alignment horizontal="center" vertical="center" wrapText="1"/>
    </xf>
    <xf numFmtId="3" fontId="21" fillId="0" borderId="10" xfId="0" applyNumberFormat="1" applyFont="1" applyFill="1" applyBorder="1" applyAlignment="1">
      <alignment vertical="center"/>
    </xf>
    <xf numFmtId="3" fontId="21" fillId="0" borderId="10" xfId="0" applyNumberFormat="1" applyFont="1" applyFill="1" applyBorder="1" applyAlignment="1">
      <alignment horizontal="center" vertical="center" wrapText="1"/>
    </xf>
    <xf numFmtId="44" fontId="21" fillId="0" borderId="10" xfId="0" applyNumberFormat="1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167" fontId="21" fillId="48" borderId="12" xfId="0" applyNumberFormat="1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7" fontId="21" fillId="48" borderId="10" xfId="0" applyNumberFormat="1" applyFont="1" applyFill="1" applyBorder="1" applyAlignment="1">
      <alignment horizontal="center" vertical="center" wrapText="1"/>
    </xf>
    <xf numFmtId="44" fontId="21" fillId="0" borderId="14" xfId="0" applyNumberFormat="1" applyFont="1" applyFill="1" applyBorder="1" applyAlignment="1">
      <alignment horizontal="center" vertical="center" wrapText="1"/>
    </xf>
    <xf numFmtId="3" fontId="21" fillId="0" borderId="14" xfId="0" applyNumberFormat="1" applyFont="1" applyFill="1" applyBorder="1" applyAlignment="1">
      <alignment horizontal="center" vertical="center" wrapText="1"/>
    </xf>
    <xf numFmtId="167" fontId="24" fillId="48" borderId="10" xfId="0" applyNumberFormat="1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/>
    </xf>
    <xf numFmtId="49" fontId="24" fillId="0" borderId="10" xfId="0" applyNumberFormat="1" applyFont="1" applyFill="1" applyBorder="1" applyAlignment="1">
      <alignment horizontal="center" vertical="center"/>
    </xf>
    <xf numFmtId="3" fontId="21" fillId="0" borderId="10" xfId="0" applyNumberFormat="1" applyFont="1" applyFill="1" applyBorder="1" applyAlignment="1">
      <alignment horizontal="center" vertical="center"/>
    </xf>
    <xf numFmtId="4" fontId="26" fillId="0" borderId="10" xfId="0" applyNumberFormat="1" applyFont="1" applyFill="1" applyBorder="1" applyAlignment="1">
      <alignment horizontal="center" vertical="center" wrapText="1"/>
    </xf>
    <xf numFmtId="167" fontId="21" fillId="50" borderId="10" xfId="0" applyNumberFormat="1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vertical="center" wrapText="1"/>
    </xf>
    <xf numFmtId="3" fontId="21" fillId="0" borderId="10" xfId="0" applyNumberFormat="1" applyFont="1" applyFill="1" applyBorder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167" fontId="22" fillId="0" borderId="0" xfId="0" applyNumberFormat="1" applyFont="1" applyFill="1"/>
    <xf numFmtId="49" fontId="22" fillId="0" borderId="0" xfId="0" applyNumberFormat="1" applyFont="1" applyFill="1" applyAlignment="1">
      <alignment horizontal="center"/>
    </xf>
    <xf numFmtId="0" fontId="26" fillId="0" borderId="0" xfId="0" applyFont="1" applyFill="1" applyAlignment="1">
      <alignment horizontal="center" vertical="center"/>
    </xf>
    <xf numFmtId="167" fontId="26" fillId="0" borderId="0" xfId="0" applyNumberFormat="1" applyFont="1" applyFill="1"/>
    <xf numFmtId="49" fontId="26" fillId="0" borderId="0" xfId="0" applyNumberFormat="1" applyFont="1" applyFill="1" applyAlignment="1">
      <alignment horizontal="center"/>
    </xf>
    <xf numFmtId="49" fontId="21" fillId="50" borderId="14" xfId="0" applyNumberFormat="1" applyFont="1" applyFill="1" applyBorder="1" applyAlignment="1">
      <alignment horizontal="center" vertical="center" wrapText="1"/>
    </xf>
    <xf numFmtId="167" fontId="21" fillId="50" borderId="15" xfId="0" applyNumberFormat="1" applyFont="1" applyFill="1" applyBorder="1" applyAlignment="1">
      <alignment horizontal="center" vertical="center" wrapText="1"/>
    </xf>
    <xf numFmtId="49" fontId="21" fillId="58" borderId="14" xfId="0" applyNumberFormat="1" applyFont="1" applyFill="1" applyBorder="1" applyAlignment="1">
      <alignment horizontal="center" vertical="center" wrapText="1"/>
    </xf>
    <xf numFmtId="167" fontId="21" fillId="58" borderId="15" xfId="0" applyNumberFormat="1" applyFont="1" applyFill="1" applyBorder="1" applyAlignment="1">
      <alignment horizontal="center" vertical="center" wrapText="1"/>
    </xf>
    <xf numFmtId="49" fontId="21" fillId="59" borderId="14" xfId="0" applyNumberFormat="1" applyFont="1" applyFill="1" applyBorder="1" applyAlignment="1">
      <alignment horizontal="center" vertical="center" wrapText="1"/>
    </xf>
    <xf numFmtId="167" fontId="21" fillId="59" borderId="15" xfId="0" applyNumberFormat="1" applyFont="1" applyFill="1" applyBorder="1" applyAlignment="1">
      <alignment horizontal="center" vertical="center" wrapText="1"/>
    </xf>
    <xf numFmtId="49" fontId="21" fillId="60" borderId="10" xfId="0" applyNumberFormat="1" applyFont="1" applyFill="1" applyBorder="1" applyAlignment="1">
      <alignment horizontal="center" vertical="center" wrapText="1"/>
    </xf>
    <xf numFmtId="49" fontId="21" fillId="60" borderId="14" xfId="0" applyNumberFormat="1" applyFont="1" applyFill="1" applyBorder="1" applyAlignment="1">
      <alignment horizontal="center" vertical="center" wrapText="1"/>
    </xf>
    <xf numFmtId="167" fontId="21" fillId="60" borderId="15" xfId="0" applyNumberFormat="1" applyFont="1" applyFill="1" applyBorder="1" applyAlignment="1">
      <alignment horizontal="center" vertical="center" wrapText="1"/>
    </xf>
    <xf numFmtId="167" fontId="21" fillId="48" borderId="10" xfId="0" applyNumberFormat="1" applyFont="1" applyFill="1" applyBorder="1" applyAlignment="1">
      <alignment horizontal="center" vertical="center" wrapText="1"/>
    </xf>
    <xf numFmtId="170" fontId="21" fillId="47" borderId="10" xfId="0" applyNumberFormat="1" applyFont="1" applyFill="1" applyBorder="1" applyAlignment="1">
      <alignment horizontal="center" vertical="center"/>
    </xf>
    <xf numFmtId="49" fontId="21" fillId="50" borderId="10" xfId="0" applyNumberFormat="1" applyFont="1" applyFill="1" applyBorder="1" applyAlignment="1">
      <alignment horizontal="center" vertical="center"/>
    </xf>
    <xf numFmtId="49" fontId="21" fillId="47" borderId="0" xfId="0" applyNumberFormat="1" applyFont="1" applyFill="1" applyAlignment="1">
      <alignment horizontal="center" vertical="center"/>
    </xf>
    <xf numFmtId="49" fontId="21" fillId="47" borderId="10" xfId="0" applyNumberFormat="1" applyFont="1" applyFill="1" applyBorder="1" applyAlignment="1">
      <alignment horizontal="center" vertical="center"/>
    </xf>
    <xf numFmtId="49" fontId="21" fillId="48" borderId="10" xfId="0" applyNumberFormat="1" applyFont="1" applyFill="1" applyBorder="1" applyAlignment="1">
      <alignment horizontal="center" vertical="center"/>
    </xf>
    <xf numFmtId="49" fontId="21" fillId="58" borderId="10" xfId="0" applyNumberFormat="1" applyFont="1" applyFill="1" applyBorder="1" applyAlignment="1">
      <alignment horizontal="center" vertical="center"/>
    </xf>
    <xf numFmtId="49" fontId="21" fillId="59" borderId="10" xfId="0" applyNumberFormat="1" applyFont="1" applyFill="1" applyBorder="1" applyAlignment="1">
      <alignment horizontal="center" vertical="center"/>
    </xf>
    <xf numFmtId="49" fontId="21" fillId="60" borderId="10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center" vertical="center"/>
    </xf>
    <xf numFmtId="49" fontId="22" fillId="0" borderId="0" xfId="0" applyNumberFormat="1" applyFont="1" applyAlignment="1">
      <alignment horizontal="center" vertical="center"/>
    </xf>
    <xf numFmtId="49" fontId="21" fillId="47" borderId="15" xfId="0" applyNumberFormat="1" applyFont="1" applyFill="1" applyBorder="1" applyAlignment="1">
      <alignment horizontal="center" vertical="center" wrapText="1"/>
    </xf>
    <xf numFmtId="49" fontId="21" fillId="48" borderId="15" xfId="0" applyNumberFormat="1" applyFont="1" applyFill="1" applyBorder="1" applyAlignment="1">
      <alignment horizontal="center" vertical="center" wrapText="1"/>
    </xf>
    <xf numFmtId="49" fontId="21" fillId="50" borderId="15" xfId="0" applyNumberFormat="1" applyFont="1" applyFill="1" applyBorder="1" applyAlignment="1">
      <alignment horizontal="center" vertical="center" wrapText="1"/>
    </xf>
    <xf numFmtId="49" fontId="21" fillId="58" borderId="15" xfId="0" applyNumberFormat="1" applyFont="1" applyFill="1" applyBorder="1" applyAlignment="1">
      <alignment horizontal="center" vertical="center" wrapText="1"/>
    </xf>
    <xf numFmtId="49" fontId="21" fillId="59" borderId="15" xfId="0" applyNumberFormat="1" applyFont="1" applyFill="1" applyBorder="1" applyAlignment="1">
      <alignment horizontal="center" vertical="center" wrapText="1"/>
    </xf>
    <xf numFmtId="49" fontId="21" fillId="60" borderId="15" xfId="0" applyNumberFormat="1" applyFont="1" applyFill="1" applyBorder="1" applyAlignment="1">
      <alignment horizontal="center" vertical="center" wrapText="1"/>
    </xf>
    <xf numFmtId="49" fontId="21" fillId="47" borderId="11" xfId="0" applyNumberFormat="1" applyFont="1" applyFill="1" applyBorder="1" applyAlignment="1">
      <alignment horizontal="center" vertical="center" wrapText="1"/>
    </xf>
    <xf numFmtId="44" fontId="21" fillId="0" borderId="14" xfId="0" applyNumberFormat="1" applyFont="1" applyFill="1" applyBorder="1" applyAlignment="1">
      <alignment horizontal="center" vertical="center" wrapText="1"/>
    </xf>
    <xf numFmtId="44" fontId="21" fillId="49" borderId="14" xfId="0" applyNumberFormat="1" applyFont="1" applyFill="1" applyBorder="1" applyAlignment="1">
      <alignment horizontal="center" vertical="center" wrapText="1"/>
    </xf>
    <xf numFmtId="0" fontId="21" fillId="49" borderId="12" xfId="0" applyFont="1" applyFill="1" applyBorder="1" applyAlignment="1">
      <alignment horizontal="center" vertical="center" wrapText="1"/>
    </xf>
    <xf numFmtId="0" fontId="21" fillId="49" borderId="14" xfId="0" applyFont="1" applyFill="1" applyBorder="1" applyAlignment="1">
      <alignment horizontal="center" vertical="center" wrapText="1"/>
    </xf>
    <xf numFmtId="0" fontId="21" fillId="56" borderId="12" xfId="0" applyFont="1" applyFill="1" applyBorder="1" applyAlignment="1">
      <alignment horizontal="center" vertical="center" wrapText="1"/>
    </xf>
    <xf numFmtId="0" fontId="21" fillId="56" borderId="14" xfId="0" applyFont="1" applyFill="1" applyBorder="1" applyAlignment="1">
      <alignment horizontal="center" vertical="center" wrapText="1"/>
    </xf>
    <xf numFmtId="44" fontId="21" fillId="56" borderId="14" xfId="0" applyNumberFormat="1" applyFont="1" applyFill="1" applyBorder="1" applyAlignment="1">
      <alignment horizontal="center" vertical="center" wrapText="1"/>
    </xf>
    <xf numFmtId="0" fontId="21" fillId="52" borderId="12" xfId="0" applyFont="1" applyFill="1" applyBorder="1" applyAlignment="1">
      <alignment horizontal="center" vertical="center" wrapText="1"/>
    </xf>
    <xf numFmtId="0" fontId="21" fillId="52" borderId="14" xfId="0" applyFont="1" applyFill="1" applyBorder="1" applyAlignment="1">
      <alignment horizontal="center" vertical="center" wrapText="1"/>
    </xf>
    <xf numFmtId="44" fontId="21" fillId="52" borderId="14" xfId="0" applyNumberFormat="1" applyFont="1" applyFill="1" applyBorder="1" applyAlignment="1">
      <alignment horizontal="center" vertical="center" wrapText="1"/>
    </xf>
    <xf numFmtId="0" fontId="21" fillId="54" borderId="12" xfId="0" applyFont="1" applyFill="1" applyBorder="1" applyAlignment="1">
      <alignment horizontal="center" vertical="center" wrapText="1"/>
    </xf>
    <xf numFmtId="0" fontId="21" fillId="54" borderId="14" xfId="0" applyFont="1" applyFill="1" applyBorder="1" applyAlignment="1">
      <alignment horizontal="center" vertical="center" wrapText="1"/>
    </xf>
    <xf numFmtId="44" fontId="21" fillId="54" borderId="14" xfId="0" applyNumberFormat="1" applyFont="1" applyFill="1" applyBorder="1" applyAlignment="1">
      <alignment horizontal="center" vertical="center" wrapText="1"/>
    </xf>
    <xf numFmtId="0" fontId="21" fillId="57" borderId="12" xfId="0" applyFont="1" applyFill="1" applyBorder="1" applyAlignment="1">
      <alignment horizontal="center" vertical="center" wrapText="1"/>
    </xf>
    <xf numFmtId="0" fontId="21" fillId="57" borderId="14" xfId="0" applyFont="1" applyFill="1" applyBorder="1" applyAlignment="1">
      <alignment horizontal="center" vertical="center" wrapText="1"/>
    </xf>
    <xf numFmtId="44" fontId="21" fillId="57" borderId="14" xfId="0" applyNumberFormat="1" applyFont="1" applyFill="1" applyBorder="1" applyAlignment="1">
      <alignment horizontal="center" vertical="center" wrapText="1"/>
    </xf>
    <xf numFmtId="44" fontId="21" fillId="53" borderId="14" xfId="0" applyNumberFormat="1" applyFont="1" applyFill="1" applyBorder="1" applyAlignment="1">
      <alignment horizontal="center" vertical="center" wrapText="1"/>
    </xf>
    <xf numFmtId="0" fontId="21" fillId="55" borderId="12" xfId="0" applyFont="1" applyFill="1" applyBorder="1" applyAlignment="1">
      <alignment horizontal="center" vertical="center" wrapText="1"/>
    </xf>
    <xf numFmtId="0" fontId="21" fillId="55" borderId="14" xfId="0" applyFont="1" applyFill="1" applyBorder="1" applyAlignment="1">
      <alignment horizontal="center" vertical="center" wrapText="1"/>
    </xf>
    <xf numFmtId="44" fontId="21" fillId="55" borderId="14" xfId="0" applyNumberFormat="1" applyFont="1" applyFill="1" applyBorder="1" applyAlignment="1">
      <alignment horizontal="center" vertical="center" wrapText="1"/>
    </xf>
    <xf numFmtId="0" fontId="21" fillId="51" borderId="12" xfId="0" applyFont="1" applyFill="1" applyBorder="1" applyAlignment="1">
      <alignment horizontal="center" vertical="center" wrapText="1"/>
    </xf>
    <xf numFmtId="0" fontId="21" fillId="51" borderId="14" xfId="0" applyFont="1" applyFill="1" applyBorder="1" applyAlignment="1">
      <alignment horizontal="center" vertical="center" wrapText="1"/>
    </xf>
    <xf numFmtId="44" fontId="21" fillId="51" borderId="14" xfId="0" applyNumberFormat="1" applyFont="1" applyFill="1" applyBorder="1" applyAlignment="1">
      <alignment horizontal="center" vertical="center" wrapText="1"/>
    </xf>
    <xf numFmtId="3" fontId="21" fillId="51" borderId="12" xfId="0" applyNumberFormat="1" applyFont="1" applyFill="1" applyBorder="1" applyAlignment="1">
      <alignment horizontal="center" vertical="center" wrapText="1"/>
    </xf>
    <xf numFmtId="3" fontId="21" fillId="51" borderId="14" xfId="0" applyNumberFormat="1" applyFont="1" applyFill="1" applyBorder="1" applyAlignment="1">
      <alignment horizontal="center" vertical="center" wrapText="1"/>
    </xf>
    <xf numFmtId="0" fontId="21" fillId="53" borderId="12" xfId="0" applyFont="1" applyFill="1" applyBorder="1" applyAlignment="1">
      <alignment horizontal="center" vertical="center" wrapText="1"/>
    </xf>
    <xf numFmtId="0" fontId="21" fillId="53" borderId="14" xfId="0" applyFont="1" applyFill="1" applyBorder="1" applyAlignment="1">
      <alignment horizontal="center" vertical="center" wrapText="1"/>
    </xf>
    <xf numFmtId="3" fontId="21" fillId="53" borderId="12" xfId="0" applyNumberFormat="1" applyFont="1" applyFill="1" applyBorder="1" applyAlignment="1">
      <alignment horizontal="center" vertical="center" wrapText="1"/>
    </xf>
    <xf numFmtId="3" fontId="21" fillId="53" borderId="14" xfId="0" applyNumberFormat="1" applyFont="1" applyFill="1" applyBorder="1" applyAlignment="1">
      <alignment horizontal="center" vertical="center" wrapText="1"/>
    </xf>
    <xf numFmtId="44" fontId="21" fillId="52" borderId="10" xfId="0" applyNumberFormat="1" applyFont="1" applyFill="1" applyBorder="1" applyAlignment="1">
      <alignment horizontal="center" vertical="center" wrapText="1"/>
    </xf>
    <xf numFmtId="0" fontId="21" fillId="53" borderId="10" xfId="0" applyFont="1" applyFill="1" applyBorder="1" applyAlignment="1">
      <alignment horizontal="center" vertical="center" wrapText="1"/>
    </xf>
    <xf numFmtId="44" fontId="21" fillId="53" borderId="10" xfId="0" applyNumberFormat="1" applyFont="1" applyFill="1" applyBorder="1" applyAlignment="1">
      <alignment horizontal="center" vertical="center" wrapText="1"/>
    </xf>
    <xf numFmtId="0" fontId="21" fillId="55" borderId="10" xfId="0" applyFont="1" applyFill="1" applyBorder="1" applyAlignment="1">
      <alignment horizontal="center" vertical="center" wrapText="1"/>
    </xf>
    <xf numFmtId="44" fontId="21" fillId="55" borderId="10" xfId="0" applyNumberFormat="1" applyFont="1" applyFill="1" applyBorder="1" applyAlignment="1">
      <alignment horizontal="center" vertical="center" wrapText="1"/>
    </xf>
    <xf numFmtId="3" fontId="21" fillId="53" borderId="10" xfId="0" applyNumberFormat="1" applyFont="1" applyFill="1" applyBorder="1" applyAlignment="1">
      <alignment horizontal="center" vertical="center" wrapText="1"/>
    </xf>
    <xf numFmtId="0" fontId="21" fillId="52" borderId="10" xfId="0" applyFont="1" applyFill="1" applyBorder="1" applyAlignment="1">
      <alignment horizontal="center" vertical="center" wrapText="1"/>
    </xf>
    <xf numFmtId="0" fontId="21" fillId="56" borderId="10" xfId="0" applyFont="1" applyFill="1" applyBorder="1" applyAlignment="1">
      <alignment horizontal="center" vertical="center" wrapText="1"/>
    </xf>
    <xf numFmtId="0" fontId="21" fillId="49" borderId="10" xfId="0" applyFont="1" applyFill="1" applyBorder="1" applyAlignment="1">
      <alignment horizontal="center" vertical="center" wrapText="1"/>
    </xf>
    <xf numFmtId="44" fontId="21" fillId="49" borderId="10" xfId="0" applyNumberFormat="1" applyFont="1" applyFill="1" applyBorder="1" applyAlignment="1">
      <alignment horizontal="center" vertical="center" wrapText="1"/>
    </xf>
    <xf numFmtId="0" fontId="21" fillId="57" borderId="10" xfId="0" applyFont="1" applyFill="1" applyBorder="1" applyAlignment="1">
      <alignment horizontal="center" vertical="center" wrapText="1"/>
    </xf>
    <xf numFmtId="44" fontId="21" fillId="57" borderId="10" xfId="0" applyNumberFormat="1" applyFont="1" applyFill="1" applyBorder="1" applyAlignment="1">
      <alignment horizontal="center" vertical="center" wrapText="1"/>
    </xf>
    <xf numFmtId="44" fontId="21" fillId="56" borderId="10" xfId="0" applyNumberFormat="1" applyFont="1" applyFill="1" applyBorder="1" applyAlignment="1">
      <alignment horizontal="center" vertical="center" wrapText="1"/>
    </xf>
    <xf numFmtId="0" fontId="21" fillId="54" borderId="10" xfId="0" applyFont="1" applyFill="1" applyBorder="1" applyAlignment="1">
      <alignment horizontal="center" vertical="center" wrapText="1"/>
    </xf>
    <xf numFmtId="44" fontId="21" fillId="54" borderId="10" xfId="0" applyNumberFormat="1" applyFont="1" applyFill="1" applyBorder="1" applyAlignment="1">
      <alignment horizontal="center" vertical="center" wrapText="1"/>
    </xf>
    <xf numFmtId="0" fontId="21" fillId="51" borderId="10" xfId="0" applyFont="1" applyFill="1" applyBorder="1" applyAlignment="1">
      <alignment horizontal="center" vertical="center" wrapText="1"/>
    </xf>
    <xf numFmtId="44" fontId="21" fillId="51" borderId="10" xfId="0" applyNumberFormat="1" applyFont="1" applyFill="1" applyBorder="1" applyAlignment="1">
      <alignment horizontal="center" vertical="center" wrapText="1"/>
    </xf>
    <xf numFmtId="3" fontId="21" fillId="51" borderId="10" xfId="0" applyNumberFormat="1" applyFont="1" applyFill="1" applyBorder="1" applyAlignment="1">
      <alignment horizontal="center" vertical="center" wrapText="1"/>
    </xf>
    <xf numFmtId="49" fontId="22" fillId="47" borderId="11" xfId="0" applyNumberFormat="1" applyFont="1" applyFill="1" applyBorder="1" applyAlignment="1">
      <alignment horizontal="center" vertical="center"/>
    </xf>
    <xf numFmtId="3" fontId="21" fillId="49" borderId="14" xfId="0" applyNumberFormat="1" applyFont="1" applyFill="1" applyBorder="1" applyAlignment="1">
      <alignment horizontal="center" vertical="center" wrapText="1"/>
    </xf>
    <xf numFmtId="3" fontId="21" fillId="49" borderId="10" xfId="0" applyNumberFormat="1" applyFont="1" applyFill="1" applyBorder="1" applyAlignment="1">
      <alignment horizontal="center" vertical="center" wrapText="1"/>
    </xf>
    <xf numFmtId="3" fontId="21" fillId="49" borderId="12" xfId="0" applyNumberFormat="1" applyFont="1" applyFill="1" applyBorder="1" applyAlignment="1">
      <alignment horizontal="center" vertical="center" wrapText="1"/>
    </xf>
    <xf numFmtId="44" fontId="21" fillId="49" borderId="10" xfId="0" applyNumberFormat="1" applyFont="1" applyFill="1" applyBorder="1" applyAlignment="1">
      <alignment vertical="center" wrapText="1"/>
    </xf>
    <xf numFmtId="0" fontId="28" fillId="49" borderId="0" xfId="0" applyFont="1" applyFill="1" applyBorder="1"/>
    <xf numFmtId="4" fontId="28" fillId="49" borderId="0" xfId="0" applyNumberFormat="1" applyFont="1" applyFill="1" applyBorder="1"/>
    <xf numFmtId="44" fontId="28" fillId="49" borderId="0" xfId="0" applyNumberFormat="1" applyFont="1" applyFill="1" applyBorder="1"/>
    <xf numFmtId="44" fontId="27" fillId="49" borderId="0" xfId="0" applyNumberFormat="1" applyFont="1" applyFill="1" applyBorder="1"/>
    <xf numFmtId="0" fontId="28" fillId="49" borderId="0" xfId="0" applyFont="1" applyFill="1"/>
    <xf numFmtId="44" fontId="28" fillId="49" borderId="0" xfId="0" applyNumberFormat="1" applyFont="1" applyFill="1"/>
    <xf numFmtId="4" fontId="28" fillId="49" borderId="0" xfId="0" applyNumberFormat="1" applyFont="1" applyFill="1"/>
    <xf numFmtId="4" fontId="22" fillId="49" borderId="0" xfId="0" applyNumberFormat="1" applyFont="1" applyFill="1"/>
    <xf numFmtId="49" fontId="26" fillId="49" borderId="0" xfId="0" applyNumberFormat="1" applyFont="1" applyFill="1"/>
    <xf numFmtId="44" fontId="26" fillId="49" borderId="0" xfId="0" applyNumberFormat="1" applyFont="1" applyFill="1"/>
    <xf numFmtId="49" fontId="25" fillId="49" borderId="0" xfId="0" applyNumberFormat="1" applyFont="1" applyFill="1"/>
    <xf numFmtId="49" fontId="22" fillId="49" borderId="0" xfId="0" applyNumberFormat="1" applyFont="1" applyFill="1"/>
    <xf numFmtId="44" fontId="29" fillId="49" borderId="0" xfId="0" applyNumberFormat="1" applyFont="1" applyFill="1"/>
    <xf numFmtId="44" fontId="32" fillId="49" borderId="0" xfId="0" applyNumberFormat="1" applyFont="1" applyFill="1"/>
    <xf numFmtId="44" fontId="27" fillId="49" borderId="0" xfId="0" applyNumberFormat="1" applyFont="1" applyFill="1"/>
    <xf numFmtId="44" fontId="21" fillId="51" borderId="10" xfId="0" applyNumberFormat="1" applyFont="1" applyFill="1" applyBorder="1" applyAlignment="1">
      <alignment vertical="center" wrapText="1"/>
    </xf>
    <xf numFmtId="0" fontId="28" fillId="51" borderId="0" xfId="0" applyFont="1" applyFill="1" applyBorder="1"/>
    <xf numFmtId="4" fontId="28" fillId="51" borderId="0" xfId="0" applyNumberFormat="1" applyFont="1" applyFill="1" applyBorder="1"/>
    <xf numFmtId="44" fontId="28" fillId="51" borderId="0" xfId="0" applyNumberFormat="1" applyFont="1" applyFill="1" applyBorder="1"/>
    <xf numFmtId="44" fontId="27" fillId="51" borderId="0" xfId="0" applyNumberFormat="1" applyFont="1" applyFill="1" applyBorder="1"/>
    <xf numFmtId="0" fontId="28" fillId="51" borderId="0" xfId="0" applyFont="1" applyFill="1"/>
    <xf numFmtId="44" fontId="28" fillId="51" borderId="0" xfId="0" applyNumberFormat="1" applyFont="1" applyFill="1"/>
    <xf numFmtId="4" fontId="28" fillId="51" borderId="0" xfId="0" applyNumberFormat="1" applyFont="1" applyFill="1"/>
    <xf numFmtId="4" fontId="22" fillId="51" borderId="0" xfId="0" applyNumberFormat="1" applyFont="1" applyFill="1"/>
    <xf numFmtId="49" fontId="26" fillId="51" borderId="0" xfId="0" applyNumberFormat="1" applyFont="1" applyFill="1"/>
    <xf numFmtId="44" fontId="26" fillId="51" borderId="0" xfId="0" applyNumberFormat="1" applyFont="1" applyFill="1"/>
    <xf numFmtId="49" fontId="25" fillId="51" borderId="0" xfId="0" applyNumberFormat="1" applyFont="1" applyFill="1"/>
    <xf numFmtId="49" fontId="22" fillId="51" borderId="0" xfId="0" applyNumberFormat="1" applyFont="1" applyFill="1"/>
    <xf numFmtId="44" fontId="29" fillId="51" borderId="0" xfId="0" applyNumberFormat="1" applyFont="1" applyFill="1"/>
    <xf numFmtId="44" fontId="32" fillId="51" borderId="0" xfId="0" applyNumberFormat="1" applyFont="1" applyFill="1"/>
    <xf numFmtId="44" fontId="27" fillId="51" borderId="0" xfId="0" applyNumberFormat="1" applyFont="1" applyFill="1"/>
    <xf numFmtId="44" fontId="21" fillId="53" borderId="10" xfId="0" applyNumberFormat="1" applyFont="1" applyFill="1" applyBorder="1" applyAlignment="1">
      <alignment vertical="center" wrapText="1"/>
    </xf>
    <xf numFmtId="0" fontId="28" fillId="53" borderId="0" xfId="0" applyFont="1" applyFill="1" applyBorder="1"/>
    <xf numFmtId="4" fontId="28" fillId="53" borderId="0" xfId="0" applyNumberFormat="1" applyFont="1" applyFill="1" applyBorder="1"/>
    <xf numFmtId="44" fontId="28" fillId="53" borderId="0" xfId="0" applyNumberFormat="1" applyFont="1" applyFill="1" applyBorder="1"/>
    <xf numFmtId="44" fontId="27" fillId="53" borderId="0" xfId="0" applyNumberFormat="1" applyFont="1" applyFill="1" applyBorder="1"/>
    <xf numFmtId="0" fontId="28" fillId="53" borderId="0" xfId="0" applyFont="1" applyFill="1"/>
    <xf numFmtId="44" fontId="28" fillId="53" borderId="0" xfId="0" applyNumberFormat="1" applyFont="1" applyFill="1"/>
    <xf numFmtId="4" fontId="28" fillId="53" borderId="0" xfId="0" applyNumberFormat="1" applyFont="1" applyFill="1"/>
    <xf numFmtId="4" fontId="22" fillId="53" borderId="0" xfId="0" applyNumberFormat="1" applyFont="1" applyFill="1"/>
    <xf numFmtId="49" fontId="26" fillId="53" borderId="0" xfId="0" applyNumberFormat="1" applyFont="1" applyFill="1"/>
    <xf numFmtId="44" fontId="26" fillId="53" borderId="0" xfId="0" applyNumberFormat="1" applyFont="1" applyFill="1"/>
    <xf numFmtId="49" fontId="25" fillId="53" borderId="0" xfId="0" applyNumberFormat="1" applyFont="1" applyFill="1"/>
    <xf numFmtId="49" fontId="22" fillId="53" borderId="0" xfId="0" applyNumberFormat="1" applyFont="1" applyFill="1"/>
    <xf numFmtId="44" fontId="29" fillId="53" borderId="0" xfId="0" applyNumberFormat="1" applyFont="1" applyFill="1"/>
    <xf numFmtId="44" fontId="32" fillId="53" borderId="0" xfId="0" applyNumberFormat="1" applyFont="1" applyFill="1"/>
    <xf numFmtId="44" fontId="27" fillId="53" borderId="0" xfId="0" applyNumberFormat="1" applyFont="1" applyFill="1"/>
    <xf numFmtId="3" fontId="21" fillId="55" borderId="14" xfId="0" applyNumberFormat="1" applyFont="1" applyFill="1" applyBorder="1" applyAlignment="1">
      <alignment horizontal="center" vertical="center" wrapText="1"/>
    </xf>
    <xf numFmtId="3" fontId="21" fillId="55" borderId="10" xfId="0" applyNumberFormat="1" applyFont="1" applyFill="1" applyBorder="1" applyAlignment="1">
      <alignment horizontal="center" vertical="center" wrapText="1"/>
    </xf>
    <xf numFmtId="3" fontId="21" fillId="55" borderId="12" xfId="0" applyNumberFormat="1" applyFont="1" applyFill="1" applyBorder="1" applyAlignment="1">
      <alignment horizontal="center" vertical="center" wrapText="1"/>
    </xf>
    <xf numFmtId="44" fontId="21" fillId="55" borderId="10" xfId="0" applyNumberFormat="1" applyFont="1" applyFill="1" applyBorder="1" applyAlignment="1">
      <alignment vertical="center" wrapText="1"/>
    </xf>
    <xf numFmtId="0" fontId="28" fillId="55" borderId="0" xfId="0" applyFont="1" applyFill="1" applyBorder="1"/>
    <xf numFmtId="4" fontId="28" fillId="55" borderId="0" xfId="0" applyNumberFormat="1" applyFont="1" applyFill="1" applyBorder="1"/>
    <xf numFmtId="44" fontId="28" fillId="55" borderId="0" xfId="0" applyNumberFormat="1" applyFont="1" applyFill="1" applyBorder="1"/>
    <xf numFmtId="44" fontId="27" fillId="55" borderId="0" xfId="0" applyNumberFormat="1" applyFont="1" applyFill="1" applyBorder="1"/>
    <xf numFmtId="0" fontId="28" fillId="55" borderId="0" xfId="0" applyFont="1" applyFill="1"/>
    <xf numFmtId="44" fontId="28" fillId="55" borderId="0" xfId="0" applyNumberFormat="1" applyFont="1" applyFill="1"/>
    <xf numFmtId="4" fontId="28" fillId="55" borderId="0" xfId="0" applyNumberFormat="1" applyFont="1" applyFill="1"/>
    <xf numFmtId="4" fontId="22" fillId="55" borderId="0" xfId="0" applyNumberFormat="1" applyFont="1" applyFill="1"/>
    <xf numFmtId="49" fontId="26" fillId="55" borderId="0" xfId="0" applyNumberFormat="1" applyFont="1" applyFill="1"/>
    <xf numFmtId="44" fontId="26" fillId="55" borderId="0" xfId="0" applyNumberFormat="1" applyFont="1" applyFill="1"/>
    <xf numFmtId="49" fontId="25" fillId="55" borderId="0" xfId="0" applyNumberFormat="1" applyFont="1" applyFill="1"/>
    <xf numFmtId="49" fontId="22" fillId="55" borderId="0" xfId="0" applyNumberFormat="1" applyFont="1" applyFill="1"/>
    <xf numFmtId="44" fontId="29" fillId="55" borderId="0" xfId="0" applyNumberFormat="1" applyFont="1" applyFill="1"/>
    <xf numFmtId="44" fontId="32" fillId="55" borderId="0" xfId="0" applyNumberFormat="1" applyFont="1" applyFill="1"/>
    <xf numFmtId="44" fontId="27" fillId="55" borderId="0" xfId="0" applyNumberFormat="1" applyFont="1" applyFill="1"/>
    <xf numFmtId="3" fontId="21" fillId="54" borderId="14" xfId="0" applyNumberFormat="1" applyFont="1" applyFill="1" applyBorder="1" applyAlignment="1">
      <alignment horizontal="center" vertical="center" wrapText="1"/>
    </xf>
    <xf numFmtId="3" fontId="21" fillId="54" borderId="10" xfId="0" applyNumberFormat="1" applyFont="1" applyFill="1" applyBorder="1" applyAlignment="1">
      <alignment horizontal="center" vertical="center" wrapText="1"/>
    </xf>
    <xf numFmtId="3" fontId="21" fillId="54" borderId="12" xfId="0" applyNumberFormat="1" applyFont="1" applyFill="1" applyBorder="1" applyAlignment="1">
      <alignment horizontal="center" vertical="center" wrapText="1"/>
    </xf>
    <xf numFmtId="44" fontId="21" fillId="54" borderId="10" xfId="0" applyNumberFormat="1" applyFont="1" applyFill="1" applyBorder="1" applyAlignment="1">
      <alignment vertical="center" wrapText="1"/>
    </xf>
    <xf numFmtId="0" fontId="28" fillId="54" borderId="0" xfId="0" applyFont="1" applyFill="1" applyBorder="1"/>
    <xf numFmtId="4" fontId="28" fillId="54" borderId="0" xfId="0" applyNumberFormat="1" applyFont="1" applyFill="1" applyBorder="1"/>
    <xf numFmtId="44" fontId="28" fillId="54" borderId="0" xfId="0" applyNumberFormat="1" applyFont="1" applyFill="1" applyBorder="1"/>
    <xf numFmtId="44" fontId="27" fillId="54" borderId="0" xfId="0" applyNumberFormat="1" applyFont="1" applyFill="1" applyBorder="1"/>
    <xf numFmtId="0" fontId="28" fillId="54" borderId="0" xfId="0" applyFont="1" applyFill="1"/>
    <xf numFmtId="44" fontId="28" fillId="54" borderId="0" xfId="0" applyNumberFormat="1" applyFont="1" applyFill="1"/>
    <xf numFmtId="4" fontId="28" fillId="54" borderId="0" xfId="0" applyNumberFormat="1" applyFont="1" applyFill="1"/>
    <xf numFmtId="4" fontId="22" fillId="54" borderId="0" xfId="0" applyNumberFormat="1" applyFont="1" applyFill="1"/>
    <xf numFmtId="49" fontId="26" fillId="54" borderId="0" xfId="0" applyNumberFormat="1" applyFont="1" applyFill="1"/>
    <xf numFmtId="44" fontId="26" fillId="54" borderId="0" xfId="0" applyNumberFormat="1" applyFont="1" applyFill="1"/>
    <xf numFmtId="49" fontId="25" fillId="54" borderId="0" xfId="0" applyNumberFormat="1" applyFont="1" applyFill="1"/>
    <xf numFmtId="49" fontId="22" fillId="54" borderId="0" xfId="0" applyNumberFormat="1" applyFont="1" applyFill="1"/>
    <xf numFmtId="44" fontId="29" fillId="54" borderId="0" xfId="0" applyNumberFormat="1" applyFont="1" applyFill="1"/>
    <xf numFmtId="44" fontId="32" fillId="54" borderId="0" xfId="0" applyNumberFormat="1" applyFont="1" applyFill="1"/>
    <xf numFmtId="44" fontId="27" fillId="54" borderId="0" xfId="0" applyNumberFormat="1" applyFont="1" applyFill="1"/>
    <xf numFmtId="3" fontId="21" fillId="57" borderId="14" xfId="0" applyNumberFormat="1" applyFont="1" applyFill="1" applyBorder="1" applyAlignment="1">
      <alignment horizontal="center" vertical="center" wrapText="1"/>
    </xf>
    <xf numFmtId="3" fontId="21" fillId="57" borderId="10" xfId="0" applyNumberFormat="1" applyFont="1" applyFill="1" applyBorder="1" applyAlignment="1">
      <alignment horizontal="center" vertical="center" wrapText="1"/>
    </xf>
    <xf numFmtId="3" fontId="21" fillId="57" borderId="12" xfId="0" applyNumberFormat="1" applyFont="1" applyFill="1" applyBorder="1" applyAlignment="1">
      <alignment horizontal="center" vertical="center" wrapText="1"/>
    </xf>
    <xf numFmtId="44" fontId="21" fillId="57" borderId="10" xfId="0" applyNumberFormat="1" applyFont="1" applyFill="1" applyBorder="1" applyAlignment="1">
      <alignment vertical="center" wrapText="1"/>
    </xf>
    <xf numFmtId="0" fontId="28" fillId="57" borderId="0" xfId="0" applyFont="1" applyFill="1" applyBorder="1"/>
    <xf numFmtId="4" fontId="28" fillId="57" borderId="0" xfId="0" applyNumberFormat="1" applyFont="1" applyFill="1" applyBorder="1"/>
    <xf numFmtId="44" fontId="28" fillId="57" borderId="0" xfId="0" applyNumberFormat="1" applyFont="1" applyFill="1" applyBorder="1"/>
    <xf numFmtId="44" fontId="27" fillId="57" borderId="0" xfId="0" applyNumberFormat="1" applyFont="1" applyFill="1" applyBorder="1"/>
    <xf numFmtId="0" fontId="28" fillId="57" borderId="0" xfId="0" applyFont="1" applyFill="1"/>
    <xf numFmtId="44" fontId="28" fillId="57" borderId="0" xfId="0" applyNumberFormat="1" applyFont="1" applyFill="1"/>
    <xf numFmtId="4" fontId="28" fillId="57" borderId="0" xfId="0" applyNumberFormat="1" applyFont="1" applyFill="1"/>
    <xf numFmtId="4" fontId="22" fillId="57" borderId="0" xfId="0" applyNumberFormat="1" applyFont="1" applyFill="1"/>
    <xf numFmtId="49" fontId="26" fillId="57" borderId="0" xfId="0" applyNumberFormat="1" applyFont="1" applyFill="1"/>
    <xf numFmtId="44" fontId="26" fillId="57" borderId="0" xfId="0" applyNumberFormat="1" applyFont="1" applyFill="1"/>
    <xf numFmtId="49" fontId="25" fillId="57" borderId="0" xfId="0" applyNumberFormat="1" applyFont="1" applyFill="1"/>
    <xf numFmtId="49" fontId="22" fillId="57" borderId="0" xfId="0" applyNumberFormat="1" applyFont="1" applyFill="1"/>
    <xf numFmtId="44" fontId="29" fillId="57" borderId="0" xfId="0" applyNumberFormat="1" applyFont="1" applyFill="1"/>
    <xf numFmtId="44" fontId="32" fillId="57" borderId="0" xfId="0" applyNumberFormat="1" applyFont="1" applyFill="1"/>
    <xf numFmtId="44" fontId="27" fillId="57" borderId="0" xfId="0" applyNumberFormat="1" applyFont="1" applyFill="1"/>
    <xf numFmtId="3" fontId="21" fillId="56" borderId="14" xfId="0" applyNumberFormat="1" applyFont="1" applyFill="1" applyBorder="1" applyAlignment="1">
      <alignment horizontal="center" vertical="center" wrapText="1"/>
    </xf>
    <xf numFmtId="3" fontId="21" fillId="56" borderId="10" xfId="0" applyNumberFormat="1" applyFont="1" applyFill="1" applyBorder="1" applyAlignment="1">
      <alignment horizontal="center" vertical="center" wrapText="1"/>
    </xf>
    <xf numFmtId="3" fontId="21" fillId="56" borderId="12" xfId="0" applyNumberFormat="1" applyFont="1" applyFill="1" applyBorder="1" applyAlignment="1">
      <alignment horizontal="center" vertical="center" wrapText="1"/>
    </xf>
    <xf numFmtId="44" fontId="21" fillId="56" borderId="10" xfId="0" applyNumberFormat="1" applyFont="1" applyFill="1" applyBorder="1" applyAlignment="1">
      <alignment vertical="center" wrapText="1"/>
    </xf>
    <xf numFmtId="0" fontId="28" fillId="56" borderId="0" xfId="0" applyFont="1" applyFill="1" applyBorder="1"/>
    <xf numFmtId="4" fontId="28" fillId="56" borderId="0" xfId="0" applyNumberFormat="1" applyFont="1" applyFill="1" applyBorder="1"/>
    <xf numFmtId="44" fontId="28" fillId="56" borderId="0" xfId="0" applyNumberFormat="1" applyFont="1" applyFill="1" applyBorder="1"/>
    <xf numFmtId="44" fontId="27" fillId="56" borderId="0" xfId="0" applyNumberFormat="1" applyFont="1" applyFill="1" applyBorder="1"/>
    <xf numFmtId="0" fontId="28" fillId="56" borderId="0" xfId="0" applyFont="1" applyFill="1"/>
    <xf numFmtId="44" fontId="28" fillId="56" borderId="0" xfId="0" applyNumberFormat="1" applyFont="1" applyFill="1"/>
    <xf numFmtId="4" fontId="28" fillId="56" borderId="0" xfId="0" applyNumberFormat="1" applyFont="1" applyFill="1"/>
    <xf numFmtId="4" fontId="22" fillId="56" borderId="0" xfId="0" applyNumberFormat="1" applyFont="1" applyFill="1"/>
    <xf numFmtId="49" fontId="26" fillId="56" borderId="0" xfId="0" applyNumberFormat="1" applyFont="1" applyFill="1"/>
    <xf numFmtId="44" fontId="26" fillId="56" borderId="0" xfId="0" applyNumberFormat="1" applyFont="1" applyFill="1"/>
    <xf numFmtId="49" fontId="25" fillId="56" borderId="0" xfId="0" applyNumberFormat="1" applyFont="1" applyFill="1"/>
    <xf numFmtId="49" fontId="22" fillId="56" borderId="0" xfId="0" applyNumberFormat="1" applyFont="1" applyFill="1"/>
    <xf numFmtId="44" fontId="29" fillId="56" borderId="0" xfId="0" applyNumberFormat="1" applyFont="1" applyFill="1"/>
    <xf numFmtId="44" fontId="32" fillId="56" borderId="0" xfId="0" applyNumberFormat="1" applyFont="1" applyFill="1"/>
    <xf numFmtId="44" fontId="27" fillId="56" borderId="0" xfId="0" applyNumberFormat="1" applyFont="1" applyFill="1"/>
    <xf numFmtId="3" fontId="21" fillId="52" borderId="14" xfId="0" applyNumberFormat="1" applyFont="1" applyFill="1" applyBorder="1" applyAlignment="1">
      <alignment horizontal="center" vertical="center" wrapText="1"/>
    </xf>
    <xf numFmtId="3" fontId="21" fillId="52" borderId="10" xfId="0" applyNumberFormat="1" applyFont="1" applyFill="1" applyBorder="1" applyAlignment="1">
      <alignment horizontal="center" vertical="center" wrapText="1"/>
    </xf>
    <xf numFmtId="3" fontId="21" fillId="52" borderId="12" xfId="0" applyNumberFormat="1" applyFont="1" applyFill="1" applyBorder="1" applyAlignment="1">
      <alignment horizontal="center" vertical="center" wrapText="1"/>
    </xf>
    <xf numFmtId="44" fontId="21" fillId="52" borderId="10" xfId="0" applyNumberFormat="1" applyFont="1" applyFill="1" applyBorder="1" applyAlignment="1">
      <alignment vertical="center" wrapText="1"/>
    </xf>
    <xf numFmtId="0" fontId="28" fillId="52" borderId="0" xfId="0" applyFont="1" applyFill="1" applyBorder="1"/>
    <xf numFmtId="4" fontId="28" fillId="52" borderId="0" xfId="0" applyNumberFormat="1" applyFont="1" applyFill="1" applyBorder="1"/>
    <xf numFmtId="44" fontId="28" fillId="52" borderId="0" xfId="0" applyNumberFormat="1" applyFont="1" applyFill="1" applyBorder="1"/>
    <xf numFmtId="44" fontId="27" fillId="52" borderId="0" xfId="0" applyNumberFormat="1" applyFont="1" applyFill="1" applyBorder="1"/>
    <xf numFmtId="0" fontId="28" fillId="52" borderId="0" xfId="0" applyFont="1" applyFill="1"/>
    <xf numFmtId="44" fontId="28" fillId="52" borderId="0" xfId="0" applyNumberFormat="1" applyFont="1" applyFill="1"/>
    <xf numFmtId="4" fontId="28" fillId="52" borderId="0" xfId="0" applyNumberFormat="1" applyFont="1" applyFill="1"/>
    <xf numFmtId="4" fontId="22" fillId="52" borderId="0" xfId="0" applyNumberFormat="1" applyFont="1" applyFill="1"/>
    <xf numFmtId="49" fontId="26" fillId="52" borderId="0" xfId="0" applyNumberFormat="1" applyFont="1" applyFill="1"/>
    <xf numFmtId="44" fontId="26" fillId="52" borderId="0" xfId="0" applyNumberFormat="1" applyFont="1" applyFill="1"/>
    <xf numFmtId="49" fontId="25" fillId="52" borderId="0" xfId="0" applyNumberFormat="1" applyFont="1" applyFill="1"/>
    <xf numFmtId="49" fontId="22" fillId="52" borderId="0" xfId="0" applyNumberFormat="1" applyFont="1" applyFill="1"/>
    <xf numFmtId="44" fontId="29" fillId="52" borderId="0" xfId="0" applyNumberFormat="1" applyFont="1" applyFill="1"/>
    <xf numFmtId="44" fontId="32" fillId="52" borderId="0" xfId="0" applyNumberFormat="1" applyFont="1" applyFill="1"/>
    <xf numFmtId="44" fontId="27" fillId="52" borderId="0" xfId="0" applyNumberFormat="1" applyFont="1" applyFill="1"/>
    <xf numFmtId="167" fontId="21" fillId="48" borderId="10" xfId="0" applyNumberFormat="1" applyFont="1" applyFill="1" applyBorder="1" applyAlignment="1">
      <alignment horizontal="center" vertical="center" wrapText="1"/>
    </xf>
    <xf numFmtId="49" fontId="21" fillId="48" borderId="11" xfId="0" applyNumberFormat="1" applyFont="1" applyFill="1" applyBorder="1" applyAlignment="1">
      <alignment horizontal="center" vertical="center" wrapText="1"/>
    </xf>
    <xf numFmtId="49" fontId="21" fillId="47" borderId="11" xfId="0" applyNumberFormat="1" applyFont="1" applyFill="1" applyBorder="1" applyAlignment="1">
      <alignment horizontal="center" vertical="center"/>
    </xf>
    <xf numFmtId="3" fontId="21" fillId="52" borderId="14" xfId="0" applyNumberFormat="1" applyFont="1" applyFill="1" applyBorder="1" applyAlignment="1">
      <alignment horizontal="center" vertical="center" wrapText="1"/>
    </xf>
    <xf numFmtId="3" fontId="21" fillId="56" borderId="14" xfId="0" applyNumberFormat="1" applyFont="1" applyFill="1" applyBorder="1" applyAlignment="1">
      <alignment horizontal="center" vertical="center" wrapText="1"/>
    </xf>
    <xf numFmtId="3" fontId="21" fillId="57" borderId="14" xfId="0" applyNumberFormat="1" applyFont="1" applyFill="1" applyBorder="1" applyAlignment="1">
      <alignment horizontal="center" vertical="center" wrapText="1"/>
    </xf>
    <xf numFmtId="3" fontId="21" fillId="54" borderId="14" xfId="0" applyNumberFormat="1" applyFont="1" applyFill="1" applyBorder="1" applyAlignment="1">
      <alignment horizontal="center" vertical="center" wrapText="1"/>
    </xf>
    <xf numFmtId="3" fontId="21" fillId="55" borderId="14" xfId="0" applyNumberFormat="1" applyFont="1" applyFill="1" applyBorder="1" applyAlignment="1">
      <alignment horizontal="center" vertical="center" wrapText="1"/>
    </xf>
    <xf numFmtId="3" fontId="21" fillId="53" borderId="14" xfId="0" applyNumberFormat="1" applyFont="1" applyFill="1" applyBorder="1" applyAlignment="1">
      <alignment horizontal="center" vertical="center" wrapText="1"/>
    </xf>
    <xf numFmtId="3" fontId="21" fillId="51" borderId="14" xfId="0" applyNumberFormat="1" applyFont="1" applyFill="1" applyBorder="1" applyAlignment="1">
      <alignment horizontal="center" vertical="center" wrapText="1"/>
    </xf>
    <xf numFmtId="3" fontId="21" fillId="49" borderId="14" xfId="0" applyNumberFormat="1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/>
    </xf>
    <xf numFmtId="0" fontId="20" fillId="46" borderId="10" xfId="0" applyFont="1" applyFill="1" applyBorder="1" applyAlignment="1">
      <alignment horizontal="center" vertical="center" wrapText="1"/>
    </xf>
    <xf numFmtId="166" fontId="20" fillId="46" borderId="0" xfId="0" applyNumberFormat="1" applyFont="1" applyFill="1" applyBorder="1" applyAlignment="1">
      <alignment horizontal="center" vertical="center" wrapText="1"/>
    </xf>
    <xf numFmtId="44" fontId="21" fillId="0" borderId="0" xfId="0" applyNumberFormat="1" applyFont="1"/>
    <xf numFmtId="44" fontId="21" fillId="0" borderId="0" xfId="0" applyNumberFormat="1" applyFont="1" applyFill="1"/>
    <xf numFmtId="44" fontId="24" fillId="0" borderId="0" xfId="0" applyNumberFormat="1" applyFont="1"/>
    <xf numFmtId="44" fontId="21" fillId="0" borderId="0" xfId="0" applyNumberFormat="1" applyFont="1" applyFill="1" applyBorder="1"/>
    <xf numFmtId="44" fontId="31" fillId="0" borderId="0" xfId="0" applyNumberFormat="1" applyFont="1" applyFill="1"/>
    <xf numFmtId="44" fontId="25" fillId="0" borderId="0" xfId="0" applyNumberFormat="1" applyFont="1" applyFill="1"/>
    <xf numFmtId="44" fontId="34" fillId="0" borderId="0" xfId="0" applyNumberFormat="1" applyFont="1" applyFill="1" applyBorder="1"/>
    <xf numFmtId="0" fontId="21" fillId="0" borderId="0" xfId="0" applyFont="1" applyFill="1" applyBorder="1"/>
    <xf numFmtId="4" fontId="21" fillId="0" borderId="0" xfId="0" applyNumberFormat="1" applyFont="1" applyFill="1" applyBorder="1"/>
    <xf numFmtId="0" fontId="31" fillId="0" borderId="0" xfId="0" applyFont="1" applyFill="1" applyBorder="1"/>
    <xf numFmtId="44" fontId="24" fillId="0" borderId="0" xfId="0" applyNumberFormat="1" applyFont="1" applyFill="1" applyBorder="1"/>
    <xf numFmtId="4" fontId="31" fillId="0" borderId="0" xfId="0" applyNumberFormat="1" applyFont="1" applyFill="1" applyBorder="1"/>
    <xf numFmtId="44" fontId="31" fillId="0" borderId="0" xfId="0" applyNumberFormat="1" applyFont="1" applyFill="1" applyBorder="1"/>
    <xf numFmtId="0" fontId="21" fillId="0" borderId="0" xfId="0" applyFont="1" applyFill="1"/>
    <xf numFmtId="2" fontId="21" fillId="0" borderId="0" xfId="0" applyNumberFormat="1" applyFont="1" applyFill="1"/>
    <xf numFmtId="44" fontId="26" fillId="0" borderId="0" xfId="0" applyNumberFormat="1" applyFont="1" applyFill="1" applyBorder="1"/>
    <xf numFmtId="0" fontId="35" fillId="0" borderId="0" xfId="0" applyFont="1" applyFill="1" applyBorder="1" applyAlignment="1"/>
    <xf numFmtId="0" fontId="24" fillId="0" borderId="0" xfId="0" applyFont="1" applyFill="1" applyBorder="1"/>
    <xf numFmtId="4" fontId="24" fillId="0" borderId="0" xfId="0" applyNumberFormat="1" applyFont="1" applyFill="1" applyBorder="1"/>
    <xf numFmtId="0" fontId="24" fillId="0" borderId="0" xfId="0" applyFont="1" applyFill="1"/>
    <xf numFmtId="2" fontId="24" fillId="0" borderId="0" xfId="0" applyNumberFormat="1" applyFont="1" applyFill="1"/>
    <xf numFmtId="0" fontId="26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2" fontId="21" fillId="0" borderId="0" xfId="0" applyNumberFormat="1" applyFont="1" applyFill="1" applyBorder="1"/>
    <xf numFmtId="0" fontId="31" fillId="49" borderId="0" xfId="0" applyFont="1" applyFill="1" applyBorder="1"/>
    <xf numFmtId="44" fontId="31" fillId="49" borderId="0" xfId="0" applyNumberFormat="1" applyFont="1" applyFill="1" applyBorder="1"/>
    <xf numFmtId="4" fontId="31" fillId="49" borderId="0" xfId="0" applyNumberFormat="1" applyFont="1" applyFill="1" applyBorder="1"/>
    <xf numFmtId="0" fontId="31" fillId="51" borderId="0" xfId="0" applyFont="1" applyFill="1" applyBorder="1"/>
    <xf numFmtId="44" fontId="31" fillId="51" borderId="0" xfId="0" applyNumberFormat="1" applyFont="1" applyFill="1" applyBorder="1"/>
    <xf numFmtId="4" fontId="31" fillId="51" borderId="0" xfId="0" applyNumberFormat="1" applyFont="1" applyFill="1" applyBorder="1"/>
    <xf numFmtId="0" fontId="31" fillId="53" borderId="0" xfId="0" applyFont="1" applyFill="1" applyBorder="1"/>
    <xf numFmtId="44" fontId="31" fillId="53" borderId="0" xfId="0" applyNumberFormat="1" applyFont="1" applyFill="1" applyBorder="1"/>
    <xf numFmtId="4" fontId="31" fillId="53" borderId="0" xfId="0" applyNumberFormat="1" applyFont="1" applyFill="1" applyBorder="1"/>
    <xf numFmtId="0" fontId="31" fillId="55" borderId="0" xfId="0" applyFont="1" applyFill="1" applyBorder="1"/>
    <xf numFmtId="44" fontId="31" fillId="55" borderId="0" xfId="0" applyNumberFormat="1" applyFont="1" applyFill="1" applyBorder="1"/>
    <xf numFmtId="4" fontId="31" fillId="55" borderId="0" xfId="0" applyNumberFormat="1" applyFont="1" applyFill="1" applyBorder="1"/>
    <xf numFmtId="0" fontId="31" fillId="54" borderId="0" xfId="0" applyFont="1" applyFill="1" applyBorder="1"/>
    <xf numFmtId="44" fontId="31" fillId="54" borderId="0" xfId="0" applyNumberFormat="1" applyFont="1" applyFill="1" applyBorder="1"/>
    <xf numFmtId="4" fontId="31" fillId="54" borderId="0" xfId="0" applyNumberFormat="1" applyFont="1" applyFill="1" applyBorder="1"/>
    <xf numFmtId="0" fontId="31" fillId="57" borderId="0" xfId="0" applyFont="1" applyFill="1" applyBorder="1"/>
    <xf numFmtId="44" fontId="31" fillId="57" borderId="0" xfId="0" applyNumberFormat="1" applyFont="1" applyFill="1" applyBorder="1"/>
    <xf numFmtId="4" fontId="31" fillId="57" borderId="0" xfId="0" applyNumberFormat="1" applyFont="1" applyFill="1" applyBorder="1"/>
    <xf numFmtId="0" fontId="31" fillId="56" borderId="0" xfId="0" applyFont="1" applyFill="1" applyBorder="1"/>
    <xf numFmtId="44" fontId="31" fillId="56" borderId="0" xfId="0" applyNumberFormat="1" applyFont="1" applyFill="1" applyBorder="1"/>
    <xf numFmtId="4" fontId="31" fillId="56" borderId="0" xfId="0" applyNumberFormat="1" applyFont="1" applyFill="1" applyBorder="1"/>
    <xf numFmtId="0" fontId="31" fillId="52" borderId="0" xfId="0" applyFont="1" applyFill="1" applyBorder="1"/>
    <xf numFmtId="44" fontId="31" fillId="52" borderId="0" xfId="0" applyNumberFormat="1" applyFont="1" applyFill="1" applyBorder="1"/>
    <xf numFmtId="4" fontId="31" fillId="52" borderId="0" xfId="0" applyNumberFormat="1" applyFont="1" applyFill="1" applyBorder="1"/>
    <xf numFmtId="44" fontId="34" fillId="0" borderId="0" xfId="0" applyNumberFormat="1" applyFont="1" applyFill="1"/>
    <xf numFmtId="4" fontId="21" fillId="0" borderId="0" xfId="0" applyNumberFormat="1" applyFont="1" applyFill="1" applyBorder="1" applyAlignment="1">
      <alignment horizontal="right"/>
    </xf>
    <xf numFmtId="49" fontId="24" fillId="0" borderId="0" xfId="0" applyNumberFormat="1" applyFont="1" applyFill="1" applyBorder="1" applyAlignment="1">
      <alignment horizontal="right" vertical="center" wrapText="1"/>
    </xf>
    <xf numFmtId="4" fontId="26" fillId="0" borderId="0" xfId="0" applyNumberFormat="1" applyFont="1" applyFill="1" applyBorder="1" applyAlignment="1">
      <alignment horizontal="right"/>
    </xf>
    <xf numFmtId="44" fontId="36" fillId="0" borderId="0" xfId="0" applyNumberFormat="1" applyFont="1" applyFill="1"/>
    <xf numFmtId="44" fontId="37" fillId="0" borderId="0" xfId="0" applyNumberFormat="1" applyFont="1" applyFill="1"/>
    <xf numFmtId="44" fontId="38" fillId="0" borderId="0" xfId="0" applyNumberFormat="1" applyFont="1" applyFill="1"/>
    <xf numFmtId="44" fontId="39" fillId="0" borderId="0" xfId="0" applyNumberFormat="1" applyFont="1" applyFill="1"/>
    <xf numFmtId="44" fontId="40" fillId="0" borderId="0" xfId="0" applyNumberFormat="1" applyFont="1" applyFill="1"/>
    <xf numFmtId="49" fontId="24" fillId="0" borderId="10" xfId="0" applyNumberFormat="1" applyFont="1" applyFill="1" applyBorder="1" applyAlignment="1">
      <alignment horizontal="center" vertical="center"/>
    </xf>
    <xf numFmtId="0" fontId="20" fillId="46" borderId="10" xfId="0" applyFont="1" applyFill="1" applyBorder="1" applyAlignment="1">
      <alignment horizontal="center" vertical="center" wrapText="1"/>
    </xf>
    <xf numFmtId="49" fontId="24" fillId="0" borderId="10" xfId="0" applyNumberFormat="1" applyFont="1" applyFill="1" applyBorder="1" applyAlignment="1">
      <alignment horizontal="center" vertical="center"/>
    </xf>
    <xf numFmtId="0" fontId="20" fillId="46" borderId="18" xfId="0" applyFont="1" applyFill="1" applyBorder="1" applyAlignment="1">
      <alignment horizontal="center" vertical="center" wrapText="1"/>
    </xf>
    <xf numFmtId="0" fontId="20" fillId="46" borderId="0" xfId="0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49" fontId="24" fillId="0" borderId="14" xfId="0" applyNumberFormat="1" applyFont="1" applyFill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166" fontId="20" fillId="46" borderId="10" xfId="0" applyNumberFormat="1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/>
    </xf>
    <xf numFmtId="3" fontId="21" fillId="0" borderId="10" xfId="0" applyNumberFormat="1" applyFont="1" applyFill="1" applyBorder="1" applyAlignment="1">
      <alignment horizontal="center" vertical="center" wrapText="1"/>
    </xf>
    <xf numFmtId="3" fontId="21" fillId="0" borderId="10" xfId="0" applyNumberFormat="1" applyFont="1" applyFill="1" applyBorder="1" applyAlignment="1">
      <alignment horizontal="center" vertical="center"/>
    </xf>
    <xf numFmtId="167" fontId="24" fillId="60" borderId="10" xfId="0" applyNumberFormat="1" applyFont="1" applyFill="1" applyBorder="1" applyAlignment="1">
      <alignment horizontal="center" vertical="center" wrapText="1"/>
    </xf>
    <xf numFmtId="167" fontId="21" fillId="60" borderId="10" xfId="0" applyNumberFormat="1" applyFont="1" applyFill="1" applyBorder="1" applyAlignment="1">
      <alignment horizontal="center" vertical="center" wrapText="1"/>
    </xf>
    <xf numFmtId="0" fontId="33" fillId="60" borderId="10" xfId="0" applyFont="1" applyFill="1" applyBorder="1" applyAlignment="1">
      <alignment horizontal="center" vertical="center" wrapText="1"/>
    </xf>
    <xf numFmtId="167" fontId="21" fillId="60" borderId="11" xfId="0" applyNumberFormat="1" applyFont="1" applyFill="1" applyBorder="1" applyAlignment="1">
      <alignment horizontal="center" vertical="center" wrapText="1"/>
    </xf>
    <xf numFmtId="167" fontId="21" fillId="60" borderId="20" xfId="0" applyNumberFormat="1" applyFont="1" applyFill="1" applyBorder="1" applyAlignment="1">
      <alignment horizontal="center" vertical="center" wrapText="1"/>
    </xf>
    <xf numFmtId="167" fontId="21" fillId="60" borderId="16" xfId="0" applyNumberFormat="1" applyFont="1" applyFill="1" applyBorder="1" applyAlignment="1">
      <alignment horizontal="center" vertical="center" wrapText="1"/>
    </xf>
    <xf numFmtId="44" fontId="26" fillId="55" borderId="12" xfId="0" applyNumberFormat="1" applyFont="1" applyFill="1" applyBorder="1" applyAlignment="1">
      <alignment horizontal="center" vertical="center" wrapText="1"/>
    </xf>
    <xf numFmtId="44" fontId="26" fillId="55" borderId="14" xfId="0" applyNumberFormat="1" applyFont="1" applyFill="1" applyBorder="1" applyAlignment="1">
      <alignment horizontal="center" vertical="center" wrapText="1"/>
    </xf>
    <xf numFmtId="0" fontId="26" fillId="54" borderId="12" xfId="0" applyFont="1" applyFill="1" applyBorder="1" applyAlignment="1">
      <alignment horizontal="center" vertical="center" wrapText="1"/>
    </xf>
    <xf numFmtId="0" fontId="26" fillId="54" borderId="14" xfId="0" applyFont="1" applyFill="1" applyBorder="1" applyAlignment="1">
      <alignment horizontal="center" vertical="center" wrapText="1"/>
    </xf>
    <xf numFmtId="44" fontId="26" fillId="54" borderId="12" xfId="0" applyNumberFormat="1" applyFont="1" applyFill="1" applyBorder="1" applyAlignment="1">
      <alignment horizontal="center" vertical="center" wrapText="1"/>
    </xf>
    <xf numFmtId="44" fontId="26" fillId="54" borderId="14" xfId="0" applyNumberFormat="1" applyFont="1" applyFill="1" applyBorder="1" applyAlignment="1">
      <alignment horizontal="center" vertical="center" wrapText="1"/>
    </xf>
    <xf numFmtId="0" fontId="26" fillId="57" borderId="12" xfId="0" applyFont="1" applyFill="1" applyBorder="1" applyAlignment="1">
      <alignment horizontal="center" vertical="center" wrapText="1"/>
    </xf>
    <xf numFmtId="0" fontId="26" fillId="57" borderId="14" xfId="0" applyFont="1" applyFill="1" applyBorder="1" applyAlignment="1">
      <alignment horizontal="center" vertical="center" wrapText="1"/>
    </xf>
    <xf numFmtId="44" fontId="26" fillId="57" borderId="12" xfId="0" applyNumberFormat="1" applyFont="1" applyFill="1" applyBorder="1" applyAlignment="1">
      <alignment horizontal="center" vertical="center" wrapText="1"/>
    </xf>
    <xf numFmtId="44" fontId="26" fillId="57" borderId="14" xfId="0" applyNumberFormat="1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44" fontId="26" fillId="0" borderId="10" xfId="0" applyNumberFormat="1" applyFont="1" applyFill="1" applyBorder="1" applyAlignment="1">
      <alignment horizontal="center" vertical="center" wrapText="1"/>
    </xf>
    <xf numFmtId="4" fontId="26" fillId="0" borderId="10" xfId="0" applyNumberFormat="1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44" fontId="26" fillId="0" borderId="12" xfId="0" applyNumberFormat="1" applyFont="1" applyFill="1" applyBorder="1" applyAlignment="1">
      <alignment horizontal="center" vertical="center" wrapText="1"/>
    </xf>
    <xf numFmtId="44" fontId="26" fillId="0" borderId="14" xfId="0" applyNumberFormat="1" applyFont="1" applyFill="1" applyBorder="1" applyAlignment="1">
      <alignment horizontal="center" vertical="center" wrapText="1"/>
    </xf>
    <xf numFmtId="44" fontId="26" fillId="53" borderId="12" xfId="0" applyNumberFormat="1" applyFont="1" applyFill="1" applyBorder="1" applyAlignment="1">
      <alignment horizontal="center" vertical="center" wrapText="1"/>
    </xf>
    <xf numFmtId="44" fontId="26" fillId="53" borderId="14" xfId="0" applyNumberFormat="1" applyFont="1" applyFill="1" applyBorder="1" applyAlignment="1">
      <alignment horizontal="center" vertical="center" wrapText="1"/>
    </xf>
    <xf numFmtId="44" fontId="26" fillId="52" borderId="12" xfId="0" applyNumberFormat="1" applyFont="1" applyFill="1" applyBorder="1" applyAlignment="1">
      <alignment horizontal="center" vertical="center" wrapText="1"/>
    </xf>
    <xf numFmtId="44" fontId="26" fillId="52" borderId="14" xfId="0" applyNumberFormat="1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21" fillId="49" borderId="10" xfId="0" applyFont="1" applyFill="1" applyBorder="1" applyAlignment="1">
      <alignment horizontal="center"/>
    </xf>
    <xf numFmtId="0" fontId="21" fillId="51" borderId="10" xfId="0" applyFont="1" applyFill="1" applyBorder="1" applyAlignment="1">
      <alignment horizontal="center"/>
    </xf>
    <xf numFmtId="4" fontId="26" fillId="0" borderId="12" xfId="0" applyNumberFormat="1" applyFont="1" applyFill="1" applyBorder="1" applyAlignment="1">
      <alignment horizontal="center" vertical="center" wrapText="1"/>
    </xf>
    <xf numFmtId="4" fontId="26" fillId="0" borderId="14" xfId="0" applyNumberFormat="1" applyFont="1" applyFill="1" applyBorder="1" applyAlignment="1">
      <alignment horizontal="center" vertical="center" wrapText="1"/>
    </xf>
    <xf numFmtId="0" fontId="26" fillId="49" borderId="12" xfId="0" applyFont="1" applyFill="1" applyBorder="1" applyAlignment="1">
      <alignment horizontal="center" vertical="center" wrapText="1"/>
    </xf>
    <xf numFmtId="0" fontId="26" fillId="49" borderId="14" xfId="0" applyFont="1" applyFill="1" applyBorder="1" applyAlignment="1">
      <alignment horizontal="center" vertical="center" wrapText="1"/>
    </xf>
    <xf numFmtId="44" fontId="26" fillId="49" borderId="12" xfId="0" applyNumberFormat="1" applyFont="1" applyFill="1" applyBorder="1" applyAlignment="1">
      <alignment horizontal="center" vertical="center" wrapText="1"/>
    </xf>
    <xf numFmtId="44" fontId="26" fillId="49" borderId="14" xfId="0" applyNumberFormat="1" applyFont="1" applyFill="1" applyBorder="1" applyAlignment="1">
      <alignment horizontal="center" vertical="center" wrapText="1"/>
    </xf>
    <xf numFmtId="0" fontId="26" fillId="51" borderId="12" xfId="0" applyFont="1" applyFill="1" applyBorder="1" applyAlignment="1">
      <alignment horizontal="center" vertical="center" wrapText="1"/>
    </xf>
    <xf numFmtId="0" fontId="26" fillId="51" borderId="14" xfId="0" applyFont="1" applyFill="1" applyBorder="1" applyAlignment="1">
      <alignment horizontal="center" vertical="center" wrapText="1"/>
    </xf>
    <xf numFmtId="44" fontId="26" fillId="51" borderId="12" xfId="0" applyNumberFormat="1" applyFont="1" applyFill="1" applyBorder="1" applyAlignment="1">
      <alignment horizontal="center" vertical="center" wrapText="1"/>
    </xf>
    <xf numFmtId="44" fontId="26" fillId="51" borderId="14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right" vertical="center" wrapText="1"/>
    </xf>
    <xf numFmtId="0" fontId="21" fillId="52" borderId="10" xfId="0" applyFont="1" applyFill="1" applyBorder="1" applyAlignment="1">
      <alignment horizontal="center"/>
    </xf>
    <xf numFmtId="167" fontId="21" fillId="59" borderId="10" xfId="0" applyNumberFormat="1" applyFont="1" applyFill="1" applyBorder="1" applyAlignment="1">
      <alignment horizontal="center" vertical="center" wrapText="1"/>
    </xf>
    <xf numFmtId="0" fontId="21" fillId="53" borderId="10" xfId="0" applyFont="1" applyFill="1" applyBorder="1" applyAlignment="1">
      <alignment horizontal="center"/>
    </xf>
    <xf numFmtId="0" fontId="21" fillId="55" borderId="10" xfId="0" applyFont="1" applyFill="1" applyBorder="1" applyAlignment="1">
      <alignment horizontal="center"/>
    </xf>
    <xf numFmtId="0" fontId="21" fillId="54" borderId="10" xfId="0" applyFont="1" applyFill="1" applyBorder="1" applyAlignment="1">
      <alignment horizontal="center"/>
    </xf>
    <xf numFmtId="0" fontId="21" fillId="57" borderId="10" xfId="0" applyFont="1" applyFill="1" applyBorder="1" applyAlignment="1">
      <alignment horizontal="center"/>
    </xf>
    <xf numFmtId="0" fontId="21" fillId="56" borderId="10" xfId="0" applyFont="1" applyFill="1" applyBorder="1" applyAlignment="1">
      <alignment horizontal="center"/>
    </xf>
    <xf numFmtId="44" fontId="26" fillId="56" borderId="12" xfId="0" applyNumberFormat="1" applyFont="1" applyFill="1" applyBorder="1" applyAlignment="1">
      <alignment horizontal="center" vertical="center" wrapText="1"/>
    </xf>
    <xf numFmtId="44" fontId="26" fillId="56" borderId="14" xfId="0" applyNumberFormat="1" applyFont="1" applyFill="1" applyBorder="1" applyAlignment="1">
      <alignment horizontal="center" vertical="center" wrapText="1"/>
    </xf>
    <xf numFmtId="0" fontId="26" fillId="52" borderId="12" xfId="0" applyFont="1" applyFill="1" applyBorder="1" applyAlignment="1">
      <alignment horizontal="center" vertical="center" wrapText="1"/>
    </xf>
    <xf numFmtId="0" fontId="26" fillId="52" borderId="14" xfId="0" applyFont="1" applyFill="1" applyBorder="1" applyAlignment="1">
      <alignment horizontal="center" vertical="center" wrapText="1"/>
    </xf>
    <xf numFmtId="0" fontId="26" fillId="55" borderId="12" xfId="0" applyFont="1" applyFill="1" applyBorder="1" applyAlignment="1">
      <alignment horizontal="center" vertical="center" wrapText="1"/>
    </xf>
    <xf numFmtId="0" fontId="26" fillId="55" borderId="14" xfId="0" applyFont="1" applyFill="1" applyBorder="1" applyAlignment="1">
      <alignment horizontal="center" vertical="center" wrapText="1"/>
    </xf>
    <xf numFmtId="4" fontId="26" fillId="57" borderId="12" xfId="0" applyNumberFormat="1" applyFont="1" applyFill="1" applyBorder="1" applyAlignment="1">
      <alignment horizontal="center" vertical="center" wrapText="1"/>
    </xf>
    <xf numFmtId="4" fontId="26" fillId="57" borderId="14" xfId="0" applyNumberFormat="1" applyFont="1" applyFill="1" applyBorder="1" applyAlignment="1">
      <alignment horizontal="center" vertical="center" wrapText="1"/>
    </xf>
    <xf numFmtId="4" fontId="26" fillId="56" borderId="12" xfId="0" applyNumberFormat="1" applyFont="1" applyFill="1" applyBorder="1" applyAlignment="1">
      <alignment horizontal="center" vertical="center" wrapText="1"/>
    </xf>
    <xf numFmtId="4" fontId="26" fillId="56" borderId="14" xfId="0" applyNumberFormat="1" applyFont="1" applyFill="1" applyBorder="1" applyAlignment="1">
      <alignment horizontal="center" vertical="center" wrapText="1"/>
    </xf>
    <xf numFmtId="0" fontId="26" fillId="56" borderId="12" xfId="0" applyFont="1" applyFill="1" applyBorder="1" applyAlignment="1">
      <alignment horizontal="center" vertical="center" wrapText="1"/>
    </xf>
    <xf numFmtId="0" fontId="26" fillId="56" borderId="14" xfId="0" applyFont="1" applyFill="1" applyBorder="1" applyAlignment="1">
      <alignment horizontal="center" vertical="center" wrapText="1"/>
    </xf>
    <xf numFmtId="0" fontId="26" fillId="53" borderId="12" xfId="0" applyFont="1" applyFill="1" applyBorder="1" applyAlignment="1">
      <alignment horizontal="center" vertical="center" wrapText="1"/>
    </xf>
    <xf numFmtId="0" fontId="26" fillId="53" borderId="14" xfId="0" applyFont="1" applyFill="1" applyBorder="1" applyAlignment="1">
      <alignment horizontal="center" vertical="center" wrapText="1"/>
    </xf>
    <xf numFmtId="167" fontId="24" fillId="58" borderId="10" xfId="0" applyNumberFormat="1" applyFont="1" applyFill="1" applyBorder="1" applyAlignment="1">
      <alignment horizontal="center" vertical="center" wrapText="1"/>
    </xf>
    <xf numFmtId="4" fontId="26" fillId="52" borderId="12" xfId="0" applyNumberFormat="1" applyFont="1" applyFill="1" applyBorder="1" applyAlignment="1">
      <alignment horizontal="center" vertical="center" wrapText="1"/>
    </xf>
    <xf numFmtId="4" fontId="26" fillId="52" borderId="14" xfId="0" applyNumberFormat="1" applyFont="1" applyFill="1" applyBorder="1" applyAlignment="1">
      <alignment horizontal="center" vertical="center" wrapText="1"/>
    </xf>
    <xf numFmtId="4" fontId="26" fillId="54" borderId="12" xfId="0" applyNumberFormat="1" applyFont="1" applyFill="1" applyBorder="1" applyAlignment="1">
      <alignment horizontal="center" vertical="center" wrapText="1"/>
    </xf>
    <xf numFmtId="4" fontId="26" fillId="54" borderId="14" xfId="0" applyNumberFormat="1" applyFont="1" applyFill="1" applyBorder="1" applyAlignment="1">
      <alignment horizontal="center" vertical="center" wrapText="1"/>
    </xf>
    <xf numFmtId="0" fontId="26" fillId="51" borderId="10" xfId="0" applyFont="1" applyFill="1" applyBorder="1" applyAlignment="1">
      <alignment horizontal="center" vertical="center" wrapText="1"/>
    </xf>
    <xf numFmtId="44" fontId="26" fillId="51" borderId="10" xfId="0" applyNumberFormat="1" applyFont="1" applyFill="1" applyBorder="1" applyAlignment="1">
      <alignment horizontal="center" vertical="center" wrapText="1"/>
    </xf>
    <xf numFmtId="0" fontId="26" fillId="53" borderId="10" xfId="0" applyFont="1" applyFill="1" applyBorder="1" applyAlignment="1">
      <alignment horizontal="center" vertical="center" wrapText="1"/>
    </xf>
    <xf numFmtId="44" fontId="26" fillId="53" borderId="10" xfId="0" applyNumberFormat="1" applyFont="1" applyFill="1" applyBorder="1" applyAlignment="1">
      <alignment horizontal="center" vertical="center" wrapText="1"/>
    </xf>
    <xf numFmtId="0" fontId="26" fillId="55" borderId="10" xfId="0" applyFont="1" applyFill="1" applyBorder="1" applyAlignment="1">
      <alignment horizontal="center" vertical="center" wrapText="1"/>
    </xf>
    <xf numFmtId="44" fontId="26" fillId="55" borderId="10" xfId="0" applyNumberFormat="1" applyFont="1" applyFill="1" applyBorder="1" applyAlignment="1">
      <alignment horizontal="center" vertical="center" wrapText="1"/>
    </xf>
    <xf numFmtId="0" fontId="0" fillId="0" borderId="14" xfId="0" applyBorder="1"/>
    <xf numFmtId="44" fontId="26" fillId="49" borderId="10" xfId="0" applyNumberFormat="1" applyFont="1" applyFill="1" applyBorder="1" applyAlignment="1">
      <alignment horizontal="center" vertical="center" wrapText="1"/>
    </xf>
    <xf numFmtId="167" fontId="24" fillId="48" borderId="10" xfId="0" applyNumberFormat="1" applyFont="1" applyFill="1" applyBorder="1" applyAlignment="1">
      <alignment horizontal="center" vertical="center" wrapText="1"/>
    </xf>
    <xf numFmtId="0" fontId="25" fillId="48" borderId="10" xfId="0" applyFont="1" applyFill="1" applyBorder="1" applyAlignment="1">
      <alignment horizontal="center" vertical="center" wrapText="1"/>
    </xf>
    <xf numFmtId="167" fontId="21" fillId="48" borderId="10" xfId="0" applyNumberFormat="1" applyFont="1" applyFill="1" applyBorder="1" applyAlignment="1">
      <alignment horizontal="center" vertical="center" wrapText="1"/>
    </xf>
    <xf numFmtId="0" fontId="33" fillId="48" borderId="10" xfId="0" applyFont="1" applyFill="1" applyBorder="1" applyAlignment="1">
      <alignment horizontal="center" vertical="center" wrapText="1"/>
    </xf>
    <xf numFmtId="0" fontId="26" fillId="57" borderId="10" xfId="0" applyFont="1" applyFill="1" applyBorder="1" applyAlignment="1">
      <alignment horizontal="center" vertical="center" wrapText="1"/>
    </xf>
    <xf numFmtId="44" fontId="26" fillId="57" borderId="10" xfId="0" applyNumberFormat="1" applyFont="1" applyFill="1" applyBorder="1" applyAlignment="1">
      <alignment horizontal="center" vertical="center" wrapText="1"/>
    </xf>
    <xf numFmtId="0" fontId="26" fillId="56" borderId="10" xfId="0" applyFont="1" applyFill="1" applyBorder="1" applyAlignment="1">
      <alignment horizontal="center" vertical="center" wrapText="1"/>
    </xf>
    <xf numFmtId="44" fontId="26" fillId="56" borderId="10" xfId="0" applyNumberFormat="1" applyFont="1" applyFill="1" applyBorder="1" applyAlignment="1">
      <alignment horizontal="center" vertical="center" wrapText="1"/>
    </xf>
    <xf numFmtId="0" fontId="26" fillId="52" borderId="10" xfId="0" applyFont="1" applyFill="1" applyBorder="1" applyAlignment="1">
      <alignment horizontal="center" vertical="center" wrapText="1"/>
    </xf>
    <xf numFmtId="44" fontId="26" fillId="52" borderId="10" xfId="0" applyNumberFormat="1" applyFont="1" applyFill="1" applyBorder="1" applyAlignment="1">
      <alignment horizontal="center" vertical="center" wrapText="1"/>
    </xf>
    <xf numFmtId="44" fontId="26" fillId="54" borderId="10" xfId="0" applyNumberFormat="1" applyFont="1" applyFill="1" applyBorder="1" applyAlignment="1">
      <alignment horizontal="center" vertical="center" wrapText="1"/>
    </xf>
    <xf numFmtId="0" fontId="0" fillId="56" borderId="14" xfId="0" applyFill="1" applyBorder="1"/>
    <xf numFmtId="0" fontId="0" fillId="52" borderId="14" xfId="0" applyFill="1" applyBorder="1"/>
    <xf numFmtId="0" fontId="26" fillId="54" borderId="10" xfId="0" applyFont="1" applyFill="1" applyBorder="1" applyAlignment="1">
      <alignment horizontal="center" vertical="center" wrapText="1"/>
    </xf>
    <xf numFmtId="0" fontId="0" fillId="57" borderId="14" xfId="0" applyFill="1" applyBorder="1"/>
    <xf numFmtId="0" fontId="26" fillId="49" borderId="10" xfId="0" applyFont="1" applyFill="1" applyBorder="1" applyAlignment="1">
      <alignment horizontal="center" vertical="center" wrapText="1"/>
    </xf>
    <xf numFmtId="44" fontId="21" fillId="49" borderId="12" xfId="0" applyNumberFormat="1" applyFont="1" applyFill="1" applyBorder="1" applyAlignment="1">
      <alignment horizontal="center" vertical="center" wrapText="1"/>
    </xf>
    <xf numFmtId="44" fontId="21" fillId="49" borderId="13" xfId="0" applyNumberFormat="1" applyFont="1" applyFill="1" applyBorder="1" applyAlignment="1">
      <alignment horizontal="center" vertical="center" wrapText="1"/>
    </xf>
    <xf numFmtId="44" fontId="21" fillId="49" borderId="14" xfId="0" applyNumberFormat="1" applyFont="1" applyFill="1" applyBorder="1" applyAlignment="1">
      <alignment horizontal="center" vertical="center" wrapText="1"/>
    </xf>
    <xf numFmtId="0" fontId="21" fillId="49" borderId="12" xfId="0" applyFont="1" applyFill="1" applyBorder="1" applyAlignment="1">
      <alignment horizontal="center" vertical="center" wrapText="1"/>
    </xf>
    <xf numFmtId="0" fontId="21" fillId="49" borderId="13" xfId="0" applyFont="1" applyFill="1" applyBorder="1" applyAlignment="1">
      <alignment horizontal="center" vertical="center" wrapText="1"/>
    </xf>
    <xf numFmtId="0" fontId="21" fillId="49" borderId="14" xfId="0" applyFont="1" applyFill="1" applyBorder="1" applyAlignment="1">
      <alignment horizontal="center" vertical="center" wrapText="1"/>
    </xf>
    <xf numFmtId="4" fontId="26" fillId="49" borderId="12" xfId="0" applyNumberFormat="1" applyFont="1" applyFill="1" applyBorder="1" applyAlignment="1">
      <alignment horizontal="center" vertical="center" wrapText="1"/>
    </xf>
    <xf numFmtId="0" fontId="0" fillId="49" borderId="14" xfId="0" applyFill="1" applyBorder="1"/>
    <xf numFmtId="44" fontId="21" fillId="51" borderId="12" xfId="0" applyNumberFormat="1" applyFont="1" applyFill="1" applyBorder="1" applyAlignment="1">
      <alignment horizontal="center" vertical="center" wrapText="1"/>
    </xf>
    <xf numFmtId="44" fontId="21" fillId="51" borderId="13" xfId="0" applyNumberFormat="1" applyFont="1" applyFill="1" applyBorder="1" applyAlignment="1">
      <alignment horizontal="center" vertical="center" wrapText="1"/>
    </xf>
    <xf numFmtId="44" fontId="21" fillId="51" borderId="14" xfId="0" applyNumberFormat="1" applyFont="1" applyFill="1" applyBorder="1" applyAlignment="1">
      <alignment horizontal="center" vertical="center" wrapText="1"/>
    </xf>
    <xf numFmtId="0" fontId="21" fillId="51" borderId="12" xfId="0" applyFont="1" applyFill="1" applyBorder="1" applyAlignment="1">
      <alignment horizontal="center" vertical="center" wrapText="1"/>
    </xf>
    <xf numFmtId="0" fontId="21" fillId="51" borderId="13" xfId="0" applyFont="1" applyFill="1" applyBorder="1" applyAlignment="1">
      <alignment horizontal="center" vertical="center" wrapText="1"/>
    </xf>
    <xf numFmtId="0" fontId="21" fillId="51" borderId="14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53" borderId="10" xfId="0" applyFont="1" applyFill="1" applyBorder="1" applyAlignment="1">
      <alignment horizontal="center" vertical="center" wrapText="1"/>
    </xf>
    <xf numFmtId="0" fontId="21" fillId="49" borderId="10" xfId="0" applyFont="1" applyFill="1" applyBorder="1" applyAlignment="1">
      <alignment horizontal="center" vertical="center" wrapText="1"/>
    </xf>
    <xf numFmtId="44" fontId="21" fillId="49" borderId="10" xfId="0" applyNumberFormat="1" applyFont="1" applyFill="1" applyBorder="1" applyAlignment="1">
      <alignment horizontal="center" vertical="center" wrapText="1"/>
    </xf>
    <xf numFmtId="3" fontId="21" fillId="49" borderId="10" xfId="0" applyNumberFormat="1" applyFont="1" applyFill="1" applyBorder="1" applyAlignment="1">
      <alignment horizontal="center" vertical="center" wrapText="1"/>
    </xf>
    <xf numFmtId="44" fontId="21" fillId="51" borderId="10" xfId="0" applyNumberFormat="1" applyFont="1" applyFill="1" applyBorder="1" applyAlignment="1">
      <alignment horizontal="center" vertical="center" wrapText="1"/>
    </xf>
    <xf numFmtId="0" fontId="0" fillId="48" borderId="10" xfId="0" applyFill="1" applyBorder="1" applyAlignment="1">
      <alignment horizontal="center" vertical="center"/>
    </xf>
    <xf numFmtId="0" fontId="0" fillId="48" borderId="10" xfId="0" applyFill="1" applyBorder="1" applyAlignment="1">
      <alignment horizontal="center"/>
    </xf>
    <xf numFmtId="167" fontId="21" fillId="48" borderId="11" xfId="0" applyNumberFormat="1" applyFont="1" applyFill="1" applyBorder="1" applyAlignment="1">
      <alignment horizontal="center" vertical="center" wrapText="1"/>
    </xf>
    <xf numFmtId="167" fontId="21" fillId="48" borderId="20" xfId="0" applyNumberFormat="1" applyFont="1" applyFill="1" applyBorder="1" applyAlignment="1">
      <alignment horizontal="center" vertical="center" wrapText="1"/>
    </xf>
    <xf numFmtId="167" fontId="21" fillId="48" borderId="16" xfId="0" applyNumberFormat="1" applyFont="1" applyFill="1" applyBorder="1" applyAlignment="1">
      <alignment horizontal="center" vertical="center" wrapText="1"/>
    </xf>
    <xf numFmtId="44" fontId="21" fillId="0" borderId="12" xfId="0" applyNumberFormat="1" applyFont="1" applyFill="1" applyBorder="1" applyAlignment="1">
      <alignment horizontal="center" vertical="center" wrapText="1"/>
    </xf>
    <xf numFmtId="44" fontId="21" fillId="0" borderId="13" xfId="0" applyNumberFormat="1" applyFont="1" applyFill="1" applyBorder="1" applyAlignment="1">
      <alignment horizontal="center" vertical="center" wrapText="1"/>
    </xf>
    <xf numFmtId="3" fontId="21" fillId="0" borderId="12" xfId="0" applyNumberFormat="1" applyFont="1" applyFill="1" applyBorder="1" applyAlignment="1">
      <alignment horizontal="center" vertical="center" wrapText="1"/>
    </xf>
    <xf numFmtId="3" fontId="21" fillId="0" borderId="13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167" fontId="24" fillId="47" borderId="10" xfId="0" applyNumberFormat="1" applyFont="1" applyFill="1" applyBorder="1" applyAlignment="1">
      <alignment horizontal="center" vertical="center" wrapText="1"/>
    </xf>
    <xf numFmtId="0" fontId="25" fillId="47" borderId="10" xfId="0" applyFont="1" applyFill="1" applyBorder="1" applyAlignment="1">
      <alignment horizontal="center" vertical="center" wrapText="1"/>
    </xf>
    <xf numFmtId="167" fontId="21" fillId="47" borderId="10" xfId="0" applyNumberFormat="1" applyFont="1" applyFill="1" applyBorder="1" applyAlignment="1">
      <alignment horizontal="center" vertical="center" wrapText="1"/>
    </xf>
    <xf numFmtId="0" fontId="33" fillId="47" borderId="10" xfId="0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167" fontId="21" fillId="47" borderId="17" xfId="0" applyNumberFormat="1" applyFont="1" applyFill="1" applyBorder="1" applyAlignment="1">
      <alignment horizontal="center" vertical="center" wrapText="1"/>
    </xf>
    <xf numFmtId="167" fontId="21" fillId="47" borderId="18" xfId="0" applyNumberFormat="1" applyFont="1" applyFill="1" applyBorder="1" applyAlignment="1">
      <alignment horizontal="center" vertical="center" wrapText="1"/>
    </xf>
    <xf numFmtId="167" fontId="21" fillId="47" borderId="19" xfId="0" applyNumberFormat="1" applyFont="1" applyFill="1" applyBorder="1" applyAlignment="1">
      <alignment horizontal="center" vertical="center" wrapText="1"/>
    </xf>
    <xf numFmtId="167" fontId="21" fillId="47" borderId="14" xfId="0" applyNumberFormat="1" applyFont="1" applyFill="1" applyBorder="1" applyAlignment="1">
      <alignment horizontal="center" vertical="center" wrapText="1"/>
    </xf>
    <xf numFmtId="0" fontId="33" fillId="47" borderId="14" xfId="0" applyFont="1" applyFill="1" applyBorder="1" applyAlignment="1">
      <alignment horizontal="center" vertical="center" wrapText="1"/>
    </xf>
    <xf numFmtId="167" fontId="21" fillId="48" borderId="17" xfId="0" applyNumberFormat="1" applyFont="1" applyFill="1" applyBorder="1" applyAlignment="1">
      <alignment horizontal="center" vertical="center" wrapText="1"/>
    </xf>
    <xf numFmtId="167" fontId="21" fillId="48" borderId="18" xfId="0" applyNumberFormat="1" applyFont="1" applyFill="1" applyBorder="1" applyAlignment="1">
      <alignment horizontal="center" vertical="center" wrapText="1"/>
    </xf>
    <xf numFmtId="167" fontId="21" fillId="48" borderId="19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44" fontId="21" fillId="0" borderId="0" xfId="0" applyNumberFormat="1" applyFont="1" applyAlignment="1">
      <alignment horizontal="center"/>
    </xf>
    <xf numFmtId="3" fontId="21" fillId="56" borderId="12" xfId="0" applyNumberFormat="1" applyFont="1" applyFill="1" applyBorder="1" applyAlignment="1">
      <alignment horizontal="center" vertical="center" wrapText="1"/>
    </xf>
    <xf numFmtId="3" fontId="21" fillId="56" borderId="13" xfId="0" applyNumberFormat="1" applyFont="1" applyFill="1" applyBorder="1" applyAlignment="1">
      <alignment horizontal="center" vertical="center" wrapText="1"/>
    </xf>
    <xf numFmtId="3" fontId="21" fillId="56" borderId="14" xfId="0" applyNumberFormat="1" applyFont="1" applyFill="1" applyBorder="1" applyAlignment="1">
      <alignment horizontal="center" vertical="center" wrapText="1"/>
    </xf>
    <xf numFmtId="44" fontId="21" fillId="56" borderId="12" xfId="0" applyNumberFormat="1" applyFont="1" applyFill="1" applyBorder="1" applyAlignment="1">
      <alignment horizontal="center" vertical="center" wrapText="1"/>
    </xf>
    <xf numFmtId="44" fontId="21" fillId="56" borderId="13" xfId="0" applyNumberFormat="1" applyFont="1" applyFill="1" applyBorder="1" applyAlignment="1">
      <alignment horizontal="center" vertical="center" wrapText="1"/>
    </xf>
    <xf numFmtId="44" fontId="21" fillId="56" borderId="14" xfId="0" applyNumberFormat="1" applyFont="1" applyFill="1" applyBorder="1" applyAlignment="1">
      <alignment horizontal="center" vertical="center" wrapText="1"/>
    </xf>
    <xf numFmtId="0" fontId="21" fillId="56" borderId="12" xfId="0" applyFont="1" applyFill="1" applyBorder="1" applyAlignment="1">
      <alignment horizontal="center" vertical="center" wrapText="1"/>
    </xf>
    <xf numFmtId="0" fontId="21" fillId="56" borderId="13" xfId="0" applyFont="1" applyFill="1" applyBorder="1" applyAlignment="1">
      <alignment horizontal="center" vertical="center" wrapText="1"/>
    </xf>
    <xf numFmtId="0" fontId="21" fillId="56" borderId="14" xfId="0" applyFont="1" applyFill="1" applyBorder="1" applyAlignment="1">
      <alignment horizontal="center" vertical="center" wrapText="1"/>
    </xf>
    <xf numFmtId="3" fontId="21" fillId="52" borderId="12" xfId="0" applyNumberFormat="1" applyFont="1" applyFill="1" applyBorder="1" applyAlignment="1">
      <alignment horizontal="center" vertical="center" wrapText="1"/>
    </xf>
    <xf numFmtId="3" fontId="21" fillId="52" borderId="13" xfId="0" applyNumberFormat="1" applyFont="1" applyFill="1" applyBorder="1" applyAlignment="1">
      <alignment horizontal="center" vertical="center" wrapText="1"/>
    </xf>
    <xf numFmtId="3" fontId="21" fillId="52" borderId="14" xfId="0" applyNumberFormat="1" applyFont="1" applyFill="1" applyBorder="1" applyAlignment="1">
      <alignment horizontal="center" vertical="center" wrapText="1"/>
    </xf>
    <xf numFmtId="44" fontId="21" fillId="52" borderId="12" xfId="0" applyNumberFormat="1" applyFont="1" applyFill="1" applyBorder="1" applyAlignment="1">
      <alignment horizontal="center" vertical="center" wrapText="1"/>
    </xf>
    <xf numFmtId="44" fontId="21" fillId="52" borderId="13" xfId="0" applyNumberFormat="1" applyFont="1" applyFill="1" applyBorder="1" applyAlignment="1">
      <alignment horizontal="center" vertical="center" wrapText="1"/>
    </xf>
    <xf numFmtId="44" fontId="21" fillId="52" borderId="14" xfId="0" applyNumberFormat="1" applyFont="1" applyFill="1" applyBorder="1" applyAlignment="1">
      <alignment horizontal="center" vertical="center" wrapText="1"/>
    </xf>
    <xf numFmtId="0" fontId="21" fillId="52" borderId="12" xfId="0" applyFont="1" applyFill="1" applyBorder="1" applyAlignment="1">
      <alignment horizontal="center" vertical="center" wrapText="1"/>
    </xf>
    <xf numFmtId="0" fontId="21" fillId="52" borderId="13" xfId="0" applyFont="1" applyFill="1" applyBorder="1" applyAlignment="1">
      <alignment horizontal="center" vertical="center" wrapText="1"/>
    </xf>
    <xf numFmtId="0" fontId="21" fillId="52" borderId="14" xfId="0" applyFont="1" applyFill="1" applyBorder="1" applyAlignment="1">
      <alignment horizontal="center" vertical="center" wrapText="1"/>
    </xf>
    <xf numFmtId="3" fontId="21" fillId="0" borderId="14" xfId="0" applyNumberFormat="1" applyFont="1" applyFill="1" applyBorder="1" applyAlignment="1">
      <alignment horizontal="center" vertical="center" wrapText="1"/>
    </xf>
    <xf numFmtId="44" fontId="21" fillId="0" borderId="14" xfId="0" applyNumberFormat="1" applyFont="1" applyFill="1" applyBorder="1" applyAlignment="1">
      <alignment horizontal="center" vertical="center" wrapText="1"/>
    </xf>
    <xf numFmtId="167" fontId="21" fillId="58" borderId="10" xfId="0" applyNumberFormat="1" applyFont="1" applyFill="1" applyBorder="1" applyAlignment="1">
      <alignment horizontal="center" vertical="center" wrapText="1"/>
    </xf>
    <xf numFmtId="0" fontId="33" fillId="58" borderId="10" xfId="0" applyFont="1" applyFill="1" applyBorder="1" applyAlignment="1">
      <alignment horizontal="center" vertical="center" wrapText="1"/>
    </xf>
    <xf numFmtId="4" fontId="26" fillId="0" borderId="11" xfId="0" applyNumberFormat="1" applyFont="1" applyFill="1" applyBorder="1" applyAlignment="1">
      <alignment horizontal="center" vertical="center" wrapText="1"/>
    </xf>
    <xf numFmtId="4" fontId="26" fillId="0" borderId="16" xfId="0" applyNumberFormat="1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44" fontId="26" fillId="0" borderId="13" xfId="0" applyNumberFormat="1" applyFont="1" applyFill="1" applyBorder="1" applyAlignment="1">
      <alignment horizontal="center" vertical="center" wrapText="1"/>
    </xf>
    <xf numFmtId="0" fontId="21" fillId="48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 wrapText="1"/>
    </xf>
    <xf numFmtId="4" fontId="26" fillId="53" borderId="12" xfId="0" applyNumberFormat="1" applyFont="1" applyFill="1" applyBorder="1" applyAlignment="1">
      <alignment horizontal="center" vertical="center" wrapText="1"/>
    </xf>
    <xf numFmtId="0" fontId="0" fillId="53" borderId="14" xfId="0" applyFill="1" applyBorder="1"/>
    <xf numFmtId="0" fontId="21" fillId="53" borderId="14" xfId="0" applyFont="1" applyFill="1" applyBorder="1" applyAlignment="1">
      <alignment horizontal="center" vertical="center" wrapText="1"/>
    </xf>
    <xf numFmtId="44" fontId="21" fillId="53" borderId="12" xfId="0" applyNumberFormat="1" applyFont="1" applyFill="1" applyBorder="1" applyAlignment="1">
      <alignment horizontal="center" vertical="center" wrapText="1"/>
    </xf>
    <xf numFmtId="44" fontId="21" fillId="53" borderId="13" xfId="0" applyNumberFormat="1" applyFont="1" applyFill="1" applyBorder="1" applyAlignment="1">
      <alignment horizontal="center" vertical="center" wrapText="1"/>
    </xf>
    <xf numFmtId="44" fontId="21" fillId="53" borderId="14" xfId="0" applyNumberFormat="1" applyFont="1" applyFill="1" applyBorder="1" applyAlignment="1">
      <alignment horizontal="center" vertical="center" wrapText="1"/>
    </xf>
    <xf numFmtId="3" fontId="21" fillId="53" borderId="12" xfId="0" applyNumberFormat="1" applyFont="1" applyFill="1" applyBorder="1" applyAlignment="1">
      <alignment horizontal="center" vertical="center" wrapText="1"/>
    </xf>
    <xf numFmtId="3" fontId="21" fillId="53" borderId="13" xfId="0" applyNumberFormat="1" applyFont="1" applyFill="1" applyBorder="1" applyAlignment="1">
      <alignment horizontal="center" vertical="center" wrapText="1"/>
    </xf>
    <xf numFmtId="3" fontId="21" fillId="53" borderId="14" xfId="0" applyNumberFormat="1" applyFont="1" applyFill="1" applyBorder="1" applyAlignment="1">
      <alignment horizontal="center" vertical="center" wrapText="1"/>
    </xf>
    <xf numFmtId="44" fontId="21" fillId="55" borderId="12" xfId="0" applyNumberFormat="1" applyFont="1" applyFill="1" applyBorder="1" applyAlignment="1">
      <alignment horizontal="center" vertical="center" wrapText="1"/>
    </xf>
    <xf numFmtId="44" fontId="21" fillId="55" borderId="13" xfId="0" applyNumberFormat="1" applyFont="1" applyFill="1" applyBorder="1" applyAlignment="1">
      <alignment horizontal="center" vertical="center" wrapText="1"/>
    </xf>
    <xf numFmtId="44" fontId="21" fillId="55" borderId="14" xfId="0" applyNumberFormat="1" applyFont="1" applyFill="1" applyBorder="1" applyAlignment="1">
      <alignment horizontal="center" vertical="center" wrapText="1"/>
    </xf>
    <xf numFmtId="4" fontId="26" fillId="51" borderId="12" xfId="0" applyNumberFormat="1" applyFont="1" applyFill="1" applyBorder="1" applyAlignment="1">
      <alignment horizontal="center" vertical="center" wrapText="1"/>
    </xf>
    <xf numFmtId="0" fontId="0" fillId="51" borderId="14" xfId="0" applyFill="1" applyBorder="1"/>
    <xf numFmtId="0" fontId="21" fillId="51" borderId="10" xfId="0" applyFont="1" applyFill="1" applyBorder="1" applyAlignment="1">
      <alignment horizontal="center" vertical="center" wrapText="1"/>
    </xf>
    <xf numFmtId="3" fontId="21" fillId="51" borderId="12" xfId="0" applyNumberFormat="1" applyFont="1" applyFill="1" applyBorder="1" applyAlignment="1">
      <alignment horizontal="center" vertical="center" wrapText="1"/>
    </xf>
    <xf numFmtId="3" fontId="21" fillId="51" borderId="13" xfId="0" applyNumberFormat="1" applyFont="1" applyFill="1" applyBorder="1" applyAlignment="1">
      <alignment horizontal="center" vertical="center" wrapText="1"/>
    </xf>
    <xf numFmtId="3" fontId="21" fillId="51" borderId="14" xfId="0" applyNumberFormat="1" applyFont="1" applyFill="1" applyBorder="1" applyAlignment="1">
      <alignment horizontal="center" vertical="center" wrapText="1"/>
    </xf>
    <xf numFmtId="167" fontId="21" fillId="47" borderId="12" xfId="0" applyNumberFormat="1" applyFont="1" applyFill="1" applyBorder="1" applyAlignment="1">
      <alignment horizontal="center" vertical="center" wrapText="1"/>
    </xf>
    <xf numFmtId="167" fontId="21" fillId="47" borderId="13" xfId="0" applyNumberFormat="1" applyFont="1" applyFill="1" applyBorder="1" applyAlignment="1">
      <alignment horizontal="center" vertical="center" wrapText="1"/>
    </xf>
    <xf numFmtId="3" fontId="21" fillId="49" borderId="12" xfId="0" applyNumberFormat="1" applyFont="1" applyFill="1" applyBorder="1" applyAlignment="1">
      <alignment horizontal="center" vertical="center" wrapText="1"/>
    </xf>
    <xf numFmtId="3" fontId="21" fillId="49" borderId="13" xfId="0" applyNumberFormat="1" applyFont="1" applyFill="1" applyBorder="1" applyAlignment="1">
      <alignment horizontal="center" vertical="center" wrapText="1"/>
    </xf>
    <xf numFmtId="3" fontId="21" fillId="49" borderId="14" xfId="0" applyNumberFormat="1" applyFont="1" applyFill="1" applyBorder="1" applyAlignment="1">
      <alignment horizontal="center" vertical="center" wrapText="1"/>
    </xf>
    <xf numFmtId="167" fontId="24" fillId="47" borderId="13" xfId="0" applyNumberFormat="1" applyFont="1" applyFill="1" applyBorder="1" applyAlignment="1">
      <alignment horizontal="center" vertical="center" wrapText="1"/>
    </xf>
    <xf numFmtId="167" fontId="24" fillId="47" borderId="14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horizontal="center" vertical="center" wrapText="1"/>
    </xf>
    <xf numFmtId="167" fontId="21" fillId="47" borderId="20" xfId="0" applyNumberFormat="1" applyFont="1" applyFill="1" applyBorder="1" applyAlignment="1">
      <alignment horizontal="center" vertical="center" wrapText="1"/>
    </xf>
    <xf numFmtId="167" fontId="21" fillId="47" borderId="16" xfId="0" applyNumberFormat="1" applyFont="1" applyFill="1" applyBorder="1" applyAlignment="1">
      <alignment horizontal="center" vertical="center" wrapText="1"/>
    </xf>
    <xf numFmtId="4" fontId="26" fillId="53" borderId="17" xfId="0" applyNumberFormat="1" applyFont="1" applyFill="1" applyBorder="1" applyAlignment="1">
      <alignment horizontal="center" vertical="center" wrapText="1"/>
    </xf>
    <xf numFmtId="4" fontId="26" fillId="53" borderId="15" xfId="0" applyNumberFormat="1" applyFont="1" applyFill="1" applyBorder="1" applyAlignment="1">
      <alignment horizontal="center" vertical="center" wrapText="1"/>
    </xf>
    <xf numFmtId="0" fontId="21" fillId="53" borderId="12" xfId="0" applyFont="1" applyFill="1" applyBorder="1" applyAlignment="1">
      <alignment horizontal="center" vertical="center" wrapText="1"/>
    </xf>
    <xf numFmtId="44" fontId="21" fillId="57" borderId="12" xfId="0" applyNumberFormat="1" applyFont="1" applyFill="1" applyBorder="1" applyAlignment="1">
      <alignment horizontal="center" vertical="center" wrapText="1"/>
    </xf>
    <xf numFmtId="44" fontId="21" fillId="57" borderId="13" xfId="0" applyNumberFormat="1" applyFont="1" applyFill="1" applyBorder="1" applyAlignment="1">
      <alignment horizontal="center" vertical="center" wrapText="1"/>
    </xf>
    <xf numFmtId="44" fontId="21" fillId="57" borderId="14" xfId="0" applyNumberFormat="1" applyFont="1" applyFill="1" applyBorder="1" applyAlignment="1">
      <alignment horizontal="center" vertical="center" wrapText="1"/>
    </xf>
    <xf numFmtId="3" fontId="21" fillId="57" borderId="12" xfId="0" applyNumberFormat="1" applyFont="1" applyFill="1" applyBorder="1" applyAlignment="1">
      <alignment horizontal="center" vertical="center" wrapText="1"/>
    </xf>
    <xf numFmtId="3" fontId="21" fillId="57" borderId="13" xfId="0" applyNumberFormat="1" applyFont="1" applyFill="1" applyBorder="1" applyAlignment="1">
      <alignment horizontal="center" vertical="center" wrapText="1"/>
    </xf>
    <xf numFmtId="3" fontId="21" fillId="57" borderId="14" xfId="0" applyNumberFormat="1" applyFont="1" applyFill="1" applyBorder="1" applyAlignment="1">
      <alignment horizontal="center" vertical="center" wrapText="1"/>
    </xf>
    <xf numFmtId="4" fontId="26" fillId="57" borderId="17" xfId="0" applyNumberFormat="1" applyFont="1" applyFill="1" applyBorder="1" applyAlignment="1">
      <alignment horizontal="center" vertical="center" wrapText="1"/>
    </xf>
    <xf numFmtId="4" fontId="26" fillId="57" borderId="15" xfId="0" applyNumberFormat="1" applyFont="1" applyFill="1" applyBorder="1" applyAlignment="1">
      <alignment horizontal="center" vertical="center" wrapText="1"/>
    </xf>
    <xf numFmtId="0" fontId="21" fillId="57" borderId="12" xfId="0" applyFont="1" applyFill="1" applyBorder="1" applyAlignment="1">
      <alignment horizontal="center" vertical="center" wrapText="1"/>
    </xf>
    <xf numFmtId="0" fontId="21" fillId="57" borderId="14" xfId="0" applyFont="1" applyFill="1" applyBorder="1" applyAlignment="1">
      <alignment horizontal="center" vertical="center" wrapText="1"/>
    </xf>
    <xf numFmtId="0" fontId="21" fillId="57" borderId="10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/>
    </xf>
    <xf numFmtId="3" fontId="21" fillId="0" borderId="14" xfId="0" applyNumberFormat="1" applyFont="1" applyFill="1" applyBorder="1" applyAlignment="1">
      <alignment horizontal="center" vertical="center"/>
    </xf>
    <xf numFmtId="0" fontId="0" fillId="48" borderId="10" xfId="0" applyFill="1" applyBorder="1" applyAlignment="1"/>
    <xf numFmtId="167" fontId="21" fillId="48" borderId="12" xfId="0" applyNumberFormat="1" applyFont="1" applyFill="1" applyBorder="1" applyAlignment="1">
      <alignment horizontal="center" vertical="center" wrapText="1"/>
    </xf>
    <xf numFmtId="167" fontId="21" fillId="48" borderId="13" xfId="0" applyNumberFormat="1" applyFont="1" applyFill="1" applyBorder="1" applyAlignment="1">
      <alignment horizontal="center" vertical="center" wrapText="1"/>
    </xf>
    <xf numFmtId="167" fontId="21" fillId="48" borderId="14" xfId="0" applyNumberFormat="1" applyFont="1" applyFill="1" applyBorder="1" applyAlignment="1">
      <alignment horizontal="center" vertical="center" wrapText="1"/>
    </xf>
    <xf numFmtId="0" fontId="20" fillId="46" borderId="12" xfId="0" applyFont="1" applyFill="1" applyBorder="1" applyAlignment="1">
      <alignment horizontal="center" vertical="center" wrapText="1"/>
    </xf>
    <xf numFmtId="0" fontId="20" fillId="46" borderId="13" xfId="0" applyFont="1" applyFill="1" applyBorder="1" applyAlignment="1">
      <alignment horizontal="center" vertical="center" wrapText="1"/>
    </xf>
    <xf numFmtId="167" fontId="20" fillId="46" borderId="18" xfId="0" applyNumberFormat="1" applyFont="1" applyFill="1" applyBorder="1" applyAlignment="1">
      <alignment horizontal="center" vertical="center" wrapText="1"/>
    </xf>
    <xf numFmtId="167" fontId="20" fillId="46" borderId="0" xfId="0" applyNumberFormat="1" applyFont="1" applyFill="1" applyBorder="1" applyAlignment="1">
      <alignment horizontal="center" vertical="center" wrapText="1"/>
    </xf>
    <xf numFmtId="49" fontId="20" fillId="46" borderId="18" xfId="0" applyNumberFormat="1" applyFont="1" applyFill="1" applyBorder="1" applyAlignment="1">
      <alignment horizontal="center" vertical="center" wrapText="1"/>
    </xf>
    <xf numFmtId="49" fontId="20" fillId="46" borderId="0" xfId="0" applyNumberFormat="1" applyFont="1" applyFill="1" applyBorder="1" applyAlignment="1">
      <alignment horizontal="center" vertical="center" wrapText="1"/>
    </xf>
    <xf numFmtId="167" fontId="20" fillId="46" borderId="19" xfId="0" applyNumberFormat="1" applyFont="1" applyFill="1" applyBorder="1" applyAlignment="1">
      <alignment horizontal="center" vertical="center" wrapText="1"/>
    </xf>
    <xf numFmtId="167" fontId="20" fillId="46" borderId="21" xfId="0" applyNumberFormat="1" applyFont="1" applyFill="1" applyBorder="1" applyAlignment="1">
      <alignment horizontal="center" vertical="center" wrapText="1"/>
    </xf>
    <xf numFmtId="3" fontId="21" fillId="51" borderId="10" xfId="0" applyNumberFormat="1" applyFont="1" applyFill="1" applyBorder="1" applyAlignment="1">
      <alignment horizontal="center" vertical="center" wrapText="1"/>
    </xf>
    <xf numFmtId="44" fontId="21" fillId="0" borderId="10" xfId="0" applyNumberFormat="1" applyFont="1" applyFill="1" applyBorder="1" applyAlignment="1">
      <alignment horizontal="center" vertical="center" wrapText="1"/>
    </xf>
    <xf numFmtId="4" fontId="26" fillId="51" borderId="14" xfId="0" applyNumberFormat="1" applyFont="1" applyFill="1" applyBorder="1" applyAlignment="1">
      <alignment horizontal="center" vertical="center" wrapText="1"/>
    </xf>
    <xf numFmtId="4" fontId="26" fillId="49" borderId="14" xfId="0" applyNumberFormat="1" applyFont="1" applyFill="1" applyBorder="1" applyAlignment="1">
      <alignment horizontal="center" vertical="center" wrapText="1"/>
    </xf>
    <xf numFmtId="4" fontId="26" fillId="53" borderId="14" xfId="0" applyNumberFormat="1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16" xfId="0" applyBorder="1"/>
    <xf numFmtId="0" fontId="21" fillId="53" borderId="13" xfId="0" applyFont="1" applyFill="1" applyBorder="1" applyAlignment="1">
      <alignment horizontal="center" vertical="center" wrapText="1"/>
    </xf>
    <xf numFmtId="0" fontId="21" fillId="57" borderId="13" xfId="0" applyFont="1" applyFill="1" applyBorder="1" applyAlignment="1">
      <alignment horizontal="center" vertical="center" wrapText="1"/>
    </xf>
    <xf numFmtId="4" fontId="26" fillId="55" borderId="12" xfId="0" applyNumberFormat="1" applyFont="1" applyFill="1" applyBorder="1" applyAlignment="1">
      <alignment horizontal="center" vertical="center" wrapText="1"/>
    </xf>
    <xf numFmtId="4" fontId="26" fillId="55" borderId="14" xfId="0" applyNumberFormat="1" applyFont="1" applyFill="1" applyBorder="1" applyAlignment="1">
      <alignment horizontal="center" vertical="center" wrapText="1"/>
    </xf>
    <xf numFmtId="4" fontId="26" fillId="49" borderId="17" xfId="0" applyNumberFormat="1" applyFont="1" applyFill="1" applyBorder="1" applyAlignment="1">
      <alignment horizontal="center" vertical="center" wrapText="1"/>
    </xf>
    <xf numFmtId="4" fontId="26" fillId="49" borderId="15" xfId="0" applyNumberFormat="1" applyFont="1" applyFill="1" applyBorder="1" applyAlignment="1">
      <alignment horizontal="center" vertical="center" wrapText="1"/>
    </xf>
    <xf numFmtId="167" fontId="24" fillId="50" borderId="10" xfId="0" applyNumberFormat="1" applyFont="1" applyFill="1" applyBorder="1" applyAlignment="1">
      <alignment horizontal="center" vertical="center" wrapText="1"/>
    </xf>
    <xf numFmtId="167" fontId="21" fillId="50" borderId="10" xfId="0" applyNumberFormat="1" applyFont="1" applyFill="1" applyBorder="1" applyAlignment="1">
      <alignment horizontal="center" vertical="center" wrapText="1"/>
    </xf>
    <xf numFmtId="0" fontId="33" fillId="50" borderId="10" xfId="0" applyFont="1" applyFill="1" applyBorder="1" applyAlignment="1">
      <alignment horizontal="center" vertical="center" wrapText="1"/>
    </xf>
    <xf numFmtId="4" fontId="26" fillId="51" borderId="17" xfId="0" applyNumberFormat="1" applyFont="1" applyFill="1" applyBorder="1" applyAlignment="1">
      <alignment horizontal="center" vertical="center" wrapText="1"/>
    </xf>
    <xf numFmtId="4" fontId="26" fillId="51" borderId="15" xfId="0" applyNumberFormat="1" applyFont="1" applyFill="1" applyBorder="1" applyAlignment="1">
      <alignment horizontal="center" vertical="center" wrapText="1"/>
    </xf>
    <xf numFmtId="3" fontId="21" fillId="53" borderId="10" xfId="0" applyNumberFormat="1" applyFont="1" applyFill="1" applyBorder="1" applyAlignment="1">
      <alignment horizontal="center" vertical="center" wrapText="1"/>
    </xf>
    <xf numFmtId="44" fontId="21" fillId="53" borderId="10" xfId="0" applyNumberFormat="1" applyFont="1" applyFill="1" applyBorder="1" applyAlignment="1">
      <alignment horizontal="center" vertical="center" wrapText="1"/>
    </xf>
    <xf numFmtId="0" fontId="0" fillId="55" borderId="14" xfId="0" applyFill="1" applyBorder="1"/>
    <xf numFmtId="0" fontId="21" fillId="55" borderId="14" xfId="0" applyFont="1" applyFill="1" applyBorder="1" applyAlignment="1">
      <alignment horizontal="center" vertical="center" wrapText="1"/>
    </xf>
    <xf numFmtId="0" fontId="21" fillId="55" borderId="10" xfId="0" applyFont="1" applyFill="1" applyBorder="1" applyAlignment="1">
      <alignment horizontal="center" vertical="center" wrapText="1"/>
    </xf>
    <xf numFmtId="3" fontId="21" fillId="55" borderId="12" xfId="0" applyNumberFormat="1" applyFont="1" applyFill="1" applyBorder="1" applyAlignment="1">
      <alignment horizontal="center" vertical="center" wrapText="1"/>
    </xf>
    <xf numFmtId="3" fontId="21" fillId="55" borderId="13" xfId="0" applyNumberFormat="1" applyFont="1" applyFill="1" applyBorder="1" applyAlignment="1">
      <alignment horizontal="center" vertical="center" wrapText="1"/>
    </xf>
    <xf numFmtId="3" fontId="21" fillId="55" borderId="14" xfId="0" applyNumberFormat="1" applyFont="1" applyFill="1" applyBorder="1" applyAlignment="1">
      <alignment horizontal="center" vertical="center" wrapText="1"/>
    </xf>
    <xf numFmtId="0" fontId="21" fillId="55" borderId="12" xfId="0" applyFont="1" applyFill="1" applyBorder="1" applyAlignment="1">
      <alignment horizontal="center" vertical="center" wrapText="1"/>
    </xf>
    <xf numFmtId="0" fontId="21" fillId="55" borderId="13" xfId="0" applyFont="1" applyFill="1" applyBorder="1" applyAlignment="1">
      <alignment horizontal="center" vertical="center" wrapText="1"/>
    </xf>
    <xf numFmtId="4" fontId="26" fillId="55" borderId="17" xfId="0" applyNumberFormat="1" applyFont="1" applyFill="1" applyBorder="1" applyAlignment="1">
      <alignment horizontal="center" vertical="center" wrapText="1"/>
    </xf>
    <xf numFmtId="4" fontId="26" fillId="55" borderId="15" xfId="0" applyNumberFormat="1" applyFont="1" applyFill="1" applyBorder="1" applyAlignment="1">
      <alignment horizontal="center" vertical="center" wrapText="1"/>
    </xf>
    <xf numFmtId="44" fontId="21" fillId="55" borderId="10" xfId="0" applyNumberFormat="1" applyFont="1" applyFill="1" applyBorder="1" applyAlignment="1">
      <alignment horizontal="center" vertical="center" wrapText="1"/>
    </xf>
    <xf numFmtId="3" fontId="21" fillId="55" borderId="10" xfId="0" applyNumberFormat="1" applyFont="1" applyFill="1" applyBorder="1" applyAlignment="1">
      <alignment horizontal="center" vertical="center" wrapText="1"/>
    </xf>
    <xf numFmtId="0" fontId="0" fillId="54" borderId="14" xfId="0" applyFill="1" applyBorder="1"/>
    <xf numFmtId="0" fontId="21" fillId="54" borderId="14" xfId="0" applyFont="1" applyFill="1" applyBorder="1" applyAlignment="1">
      <alignment horizontal="center" vertical="center" wrapText="1"/>
    </xf>
    <xf numFmtId="0" fontId="21" fillId="54" borderId="10" xfId="0" applyFont="1" applyFill="1" applyBorder="1" applyAlignment="1">
      <alignment horizontal="center" vertical="center" wrapText="1"/>
    </xf>
    <xf numFmtId="44" fontId="21" fillId="54" borderId="12" xfId="0" applyNumberFormat="1" applyFont="1" applyFill="1" applyBorder="1" applyAlignment="1">
      <alignment horizontal="center" vertical="center" wrapText="1"/>
    </xf>
    <xf numFmtId="44" fontId="21" fillId="54" borderId="13" xfId="0" applyNumberFormat="1" applyFont="1" applyFill="1" applyBorder="1" applyAlignment="1">
      <alignment horizontal="center" vertical="center" wrapText="1"/>
    </xf>
    <xf numFmtId="44" fontId="21" fillId="54" borderId="14" xfId="0" applyNumberFormat="1" applyFont="1" applyFill="1" applyBorder="1" applyAlignment="1">
      <alignment horizontal="center" vertical="center" wrapText="1"/>
    </xf>
    <xf numFmtId="3" fontId="21" fillId="54" borderId="12" xfId="0" applyNumberFormat="1" applyFont="1" applyFill="1" applyBorder="1" applyAlignment="1">
      <alignment horizontal="center" vertical="center" wrapText="1"/>
    </xf>
    <xf numFmtId="3" fontId="21" fillId="54" borderId="13" xfId="0" applyNumberFormat="1" applyFont="1" applyFill="1" applyBorder="1" applyAlignment="1">
      <alignment horizontal="center" vertical="center" wrapText="1"/>
    </xf>
    <xf numFmtId="3" fontId="21" fillId="54" borderId="14" xfId="0" applyNumberFormat="1" applyFont="1" applyFill="1" applyBorder="1" applyAlignment="1">
      <alignment horizontal="center" vertical="center" wrapText="1"/>
    </xf>
    <xf numFmtId="4" fontId="26" fillId="54" borderId="17" xfId="0" applyNumberFormat="1" applyFont="1" applyFill="1" applyBorder="1" applyAlignment="1">
      <alignment horizontal="center" vertical="center" wrapText="1"/>
    </xf>
    <xf numFmtId="4" fontId="26" fillId="54" borderId="15" xfId="0" applyNumberFormat="1" applyFont="1" applyFill="1" applyBorder="1" applyAlignment="1">
      <alignment horizontal="center" vertical="center" wrapText="1"/>
    </xf>
    <xf numFmtId="0" fontId="21" fillId="54" borderId="12" xfId="0" applyFont="1" applyFill="1" applyBorder="1" applyAlignment="1">
      <alignment horizontal="center" vertical="center" wrapText="1"/>
    </xf>
    <xf numFmtId="0" fontId="21" fillId="54" borderId="13" xfId="0" applyFont="1" applyFill="1" applyBorder="1" applyAlignment="1">
      <alignment horizontal="center" vertical="center" wrapText="1"/>
    </xf>
    <xf numFmtId="44" fontId="21" fillId="54" borderId="10" xfId="0" applyNumberFormat="1" applyFont="1" applyFill="1" applyBorder="1" applyAlignment="1">
      <alignment horizontal="center" vertical="center" wrapText="1"/>
    </xf>
    <xf numFmtId="3" fontId="21" fillId="54" borderId="10" xfId="0" applyNumberFormat="1" applyFont="1" applyFill="1" applyBorder="1" applyAlignment="1">
      <alignment horizontal="center" vertical="center" wrapText="1"/>
    </xf>
    <xf numFmtId="44" fontId="21" fillId="57" borderId="10" xfId="0" applyNumberFormat="1" applyFont="1" applyFill="1" applyBorder="1" applyAlignment="1">
      <alignment horizontal="center" vertical="center" wrapText="1"/>
    </xf>
    <xf numFmtId="3" fontId="21" fillId="57" borderId="10" xfId="0" applyNumberFormat="1" applyFont="1" applyFill="1" applyBorder="1" applyAlignment="1">
      <alignment horizontal="center" vertical="center" wrapText="1"/>
    </xf>
    <xf numFmtId="0" fontId="21" fillId="56" borderId="10" xfId="0" applyFont="1" applyFill="1" applyBorder="1" applyAlignment="1">
      <alignment horizontal="center" vertical="center" wrapText="1"/>
    </xf>
    <xf numFmtId="4" fontId="26" fillId="56" borderId="17" xfId="0" applyNumberFormat="1" applyFont="1" applyFill="1" applyBorder="1" applyAlignment="1">
      <alignment horizontal="center" vertical="center" wrapText="1"/>
    </xf>
    <xf numFmtId="4" fontId="26" fillId="56" borderId="15" xfId="0" applyNumberFormat="1" applyFont="1" applyFill="1" applyBorder="1" applyAlignment="1">
      <alignment horizontal="center" vertical="center" wrapText="1"/>
    </xf>
    <xf numFmtId="44" fontId="21" fillId="56" borderId="10" xfId="0" applyNumberFormat="1" applyFont="1" applyFill="1" applyBorder="1" applyAlignment="1">
      <alignment horizontal="center" vertical="center" wrapText="1"/>
    </xf>
    <xf numFmtId="3" fontId="21" fillId="56" borderId="10" xfId="0" applyNumberFormat="1" applyFont="1" applyFill="1" applyBorder="1" applyAlignment="1">
      <alignment horizontal="center" vertical="center" wrapText="1"/>
    </xf>
    <xf numFmtId="0" fontId="21" fillId="52" borderId="10" xfId="0" applyFont="1" applyFill="1" applyBorder="1" applyAlignment="1">
      <alignment horizontal="center" vertical="center" wrapText="1"/>
    </xf>
    <xf numFmtId="4" fontId="26" fillId="52" borderId="17" xfId="0" applyNumberFormat="1" applyFont="1" applyFill="1" applyBorder="1" applyAlignment="1">
      <alignment horizontal="center" vertical="center" wrapText="1"/>
    </xf>
    <xf numFmtId="4" fontId="26" fillId="52" borderId="15" xfId="0" applyNumberFormat="1" applyFont="1" applyFill="1" applyBorder="1" applyAlignment="1">
      <alignment horizontal="center" vertical="center" wrapText="1"/>
    </xf>
    <xf numFmtId="44" fontId="21" fillId="52" borderId="10" xfId="0" applyNumberFormat="1" applyFont="1" applyFill="1" applyBorder="1" applyAlignment="1">
      <alignment horizontal="center" vertical="center" wrapText="1"/>
    </xf>
    <xf numFmtId="3" fontId="21" fillId="52" borderId="10" xfId="0" applyNumberFormat="1" applyFont="1" applyFill="1" applyBorder="1" applyAlignment="1">
      <alignment horizontal="center" vertical="center" wrapText="1"/>
    </xf>
    <xf numFmtId="0" fontId="25" fillId="50" borderId="10" xfId="0" applyFont="1" applyFill="1" applyBorder="1" applyAlignment="1">
      <alignment horizontal="center" vertical="center" wrapText="1"/>
    </xf>
    <xf numFmtId="167" fontId="24" fillId="59" borderId="10" xfId="0" applyNumberFormat="1" applyFont="1" applyFill="1" applyBorder="1" applyAlignment="1">
      <alignment horizontal="center" vertical="center" wrapText="1"/>
    </xf>
    <xf numFmtId="167" fontId="21" fillId="59" borderId="11" xfId="0" applyNumberFormat="1" applyFont="1" applyFill="1" applyBorder="1" applyAlignment="1">
      <alignment horizontal="center" vertical="center" wrapText="1"/>
    </xf>
    <xf numFmtId="167" fontId="21" fillId="59" borderId="20" xfId="0" applyNumberFormat="1" applyFont="1" applyFill="1" applyBorder="1" applyAlignment="1">
      <alignment horizontal="center" vertical="center" wrapText="1"/>
    </xf>
    <xf numFmtId="167" fontId="21" fillId="59" borderId="16" xfId="0" applyNumberFormat="1" applyFont="1" applyFill="1" applyBorder="1" applyAlignment="1">
      <alignment horizontal="center" vertical="center" wrapText="1"/>
    </xf>
  </cellXfs>
  <cellStyles count="83">
    <cellStyle name="20% - Colore 1" xfId="1" builtinId="30" customBuiltin="1"/>
    <cellStyle name="20% - Colore 1 2" xfId="2"/>
    <cellStyle name="20% - Colore 2" xfId="3" builtinId="34" customBuiltin="1"/>
    <cellStyle name="20% - Colore 2 2" xfId="4"/>
    <cellStyle name="20% - Colore 3" xfId="5" builtinId="38" customBuiltin="1"/>
    <cellStyle name="20% - Colore 3 2" xfId="6"/>
    <cellStyle name="20% - Colore 4" xfId="7" builtinId="42" customBuiltin="1"/>
    <cellStyle name="20% - Colore 4 2" xfId="8"/>
    <cellStyle name="20% - Colore 5" xfId="9" builtinId="46" customBuiltin="1"/>
    <cellStyle name="20% - Colore 5 2" xfId="10"/>
    <cellStyle name="20% - Colore 6" xfId="11" builtinId="50" customBuiltin="1"/>
    <cellStyle name="20% - Colore 6 2" xfId="12"/>
    <cellStyle name="40% - Colore 1" xfId="13" builtinId="31" customBuiltin="1"/>
    <cellStyle name="40% - Colore 1 2" xfId="14"/>
    <cellStyle name="40% - Colore 2" xfId="15" builtinId="35" customBuiltin="1"/>
    <cellStyle name="40% - Colore 2 2" xfId="16"/>
    <cellStyle name="40% - Colore 3" xfId="17" builtinId="39" customBuiltin="1"/>
    <cellStyle name="40% - Colore 3 2" xfId="18"/>
    <cellStyle name="40% - Colore 4" xfId="19" builtinId="43" customBuiltin="1"/>
    <cellStyle name="40% - Colore 4 2" xfId="20"/>
    <cellStyle name="40% - Colore 5" xfId="21" builtinId="47" customBuiltin="1"/>
    <cellStyle name="40% - Colore 5 2" xfId="22"/>
    <cellStyle name="40% - Colore 6" xfId="23" builtinId="51" customBuiltin="1"/>
    <cellStyle name="40% - Colore 6 2" xfId="24"/>
    <cellStyle name="60% - Colore 1" xfId="25" builtinId="32" customBuiltin="1"/>
    <cellStyle name="60% - Colore 1 2" xfId="26"/>
    <cellStyle name="60% - Colore 2" xfId="27" builtinId="36" customBuiltin="1"/>
    <cellStyle name="60% - Colore 2 2" xfId="28"/>
    <cellStyle name="60% - Colore 3" xfId="29" builtinId="40" customBuiltin="1"/>
    <cellStyle name="60% - Colore 3 2" xfId="30"/>
    <cellStyle name="60% - Colore 4" xfId="31" builtinId="44" customBuiltin="1"/>
    <cellStyle name="60% - Colore 4 2" xfId="32"/>
    <cellStyle name="60% - Colore 5" xfId="33" builtinId="48" customBuiltin="1"/>
    <cellStyle name="60% - Colore 5 2" xfId="34"/>
    <cellStyle name="60% - Colore 6" xfId="35" builtinId="52" customBuiltin="1"/>
    <cellStyle name="60% - Colore 6 2" xfId="36"/>
    <cellStyle name="Calcolo" xfId="37" builtinId="22" customBuiltin="1"/>
    <cellStyle name="Calcolo 2" xfId="38"/>
    <cellStyle name="Cella collegata" xfId="39" builtinId="24" customBuiltin="1"/>
    <cellStyle name="Cella da controllare" xfId="40" builtinId="23" customBuiltin="1"/>
    <cellStyle name="Cella da controllare 2" xfId="41"/>
    <cellStyle name="Colore 1" xfId="42" builtinId="29" customBuiltin="1"/>
    <cellStyle name="Colore 1 2" xfId="43"/>
    <cellStyle name="Colore 2" xfId="44" builtinId="33" customBuiltin="1"/>
    <cellStyle name="Colore 2 2" xfId="45"/>
    <cellStyle name="Colore 3" xfId="46" builtinId="37" customBuiltin="1"/>
    <cellStyle name="Colore 3 2" xfId="47"/>
    <cellStyle name="Colore 4" xfId="48" builtinId="41" customBuiltin="1"/>
    <cellStyle name="Colore 4 2" xfId="49"/>
    <cellStyle name="Colore 5" xfId="50" builtinId="45" customBuiltin="1"/>
    <cellStyle name="Colore 5 2" xfId="51"/>
    <cellStyle name="Colore 6" xfId="52" builtinId="49" customBuiltin="1"/>
    <cellStyle name="Colore 6 2" xfId="53"/>
    <cellStyle name="Euro" xfId="54"/>
    <cellStyle name="Euro 2" xfId="55"/>
    <cellStyle name="Euro 3" xfId="56"/>
    <cellStyle name="Euro 3 2" xfId="57"/>
    <cellStyle name="Input" xfId="58" builtinId="20" customBuiltin="1"/>
    <cellStyle name="Input 2" xfId="59"/>
    <cellStyle name="Migliaia 2" xfId="60"/>
    <cellStyle name="Migliaia 3" xfId="61"/>
    <cellStyle name="Neutrale" xfId="62" builtinId="28" customBuiltin="1"/>
    <cellStyle name="Neutrale 2" xfId="63"/>
    <cellStyle name="Normale" xfId="0" builtinId="0"/>
    <cellStyle name="Normale 2" xfId="64"/>
    <cellStyle name="Normale 2 2" xfId="65"/>
    <cellStyle name="Nota" xfId="66" builtinId="10" customBuiltin="1"/>
    <cellStyle name="Nota 2" xfId="67"/>
    <cellStyle name="Nota 2 2" xfId="68"/>
    <cellStyle name="Output" xfId="69" builtinId="21" customBuiltin="1"/>
    <cellStyle name="Output 2" xfId="70"/>
    <cellStyle name="Testo avviso" xfId="71" builtinId="11" customBuiltin="1"/>
    <cellStyle name="Testo descrittivo" xfId="72" builtinId="53" customBuiltin="1"/>
    <cellStyle name="Titolo" xfId="73" builtinId="15" customBuiltin="1"/>
    <cellStyle name="Titolo 1" xfId="74" builtinId="16" customBuiltin="1"/>
    <cellStyle name="Titolo 2" xfId="75" builtinId="17" customBuiltin="1"/>
    <cellStyle name="Titolo 3" xfId="76" builtinId="18" customBuiltin="1"/>
    <cellStyle name="Titolo 4" xfId="77" builtinId="19" customBuiltin="1"/>
    <cellStyle name="Totale" xfId="78" builtinId="25" customBuiltin="1"/>
    <cellStyle name="Valore non valido" xfId="79" builtinId="27" customBuiltin="1"/>
    <cellStyle name="Valore non valido 2" xfId="80"/>
    <cellStyle name="Valore valido" xfId="81" builtinId="26" customBuiltin="1"/>
    <cellStyle name="Valore valido 2" xfId="8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DC2300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3333"/>
      <rgbColor rgb="00333399"/>
      <rgbColor rgb="00333333"/>
    </indexedColors>
    <mruColors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345"/>
  <sheetViews>
    <sheetView tabSelected="1" view="pageBreakPreview" zoomScale="50" zoomScaleNormal="70" zoomScaleSheetLayoutView="50" workbookViewId="0">
      <selection activeCell="A4" sqref="A4:A21"/>
    </sheetView>
  </sheetViews>
  <sheetFormatPr defaultColWidth="8.88671875" defaultRowHeight="17.850000000000001"/>
  <cols>
    <col min="1" max="1" width="11.77734375" style="1" customWidth="1"/>
    <col min="2" max="3" width="17.77734375" style="1" customWidth="1"/>
    <col min="4" max="4" width="19.33203125" style="1" customWidth="1"/>
    <col min="5" max="5" width="19.33203125" style="1" hidden="1" customWidth="1"/>
    <col min="6" max="6" width="21.44140625" style="2" hidden="1" customWidth="1"/>
    <col min="7" max="7" width="20.77734375" style="3" customWidth="1"/>
    <col min="8" max="9" width="25.33203125" style="3" customWidth="1"/>
    <col min="10" max="10" width="25.77734375" style="3" customWidth="1"/>
    <col min="11" max="11" width="30.77734375" style="176" customWidth="1"/>
    <col min="12" max="12" width="30.77734375" style="4" customWidth="1"/>
    <col min="13" max="13" width="20.77734375" style="4" customWidth="1"/>
    <col min="14" max="14" width="30.77734375" style="46" customWidth="1"/>
    <col min="15" max="15" width="25.77734375" style="46" customWidth="1"/>
    <col min="16" max="16" width="20.77734375" style="3" customWidth="1"/>
    <col min="17" max="17" width="13.77734375" style="21" hidden="1" customWidth="1"/>
    <col min="18" max="18" width="14.6640625" style="26" hidden="1" customWidth="1"/>
    <col min="19" max="20" width="14.6640625" style="27" hidden="1" customWidth="1"/>
    <col min="21" max="21" width="20.77734375" style="26" hidden="1" customWidth="1"/>
    <col min="22" max="22" width="13.77734375" style="21" customWidth="1"/>
    <col min="23" max="23" width="18.109375" style="26" customWidth="1"/>
    <col min="24" max="24" width="14.6640625" style="27" customWidth="1"/>
    <col min="25" max="25" width="23.44140625" style="26" customWidth="1"/>
    <col min="26" max="26" width="13.77734375" style="21" hidden="1" customWidth="1"/>
    <col min="27" max="27" width="13.77734375" style="47" customWidth="1"/>
    <col min="28" max="28" width="18.109375" style="53" customWidth="1"/>
    <col min="29" max="29" width="14.6640625" style="243" customWidth="1"/>
    <col min="30" max="30" width="23.44140625" style="53" customWidth="1"/>
    <col min="31" max="31" width="13.77734375" style="28" customWidth="1"/>
    <col min="32" max="32" width="18.109375" style="29" customWidth="1"/>
    <col min="33" max="33" width="14.6640625" style="259" customWidth="1"/>
    <col min="34" max="34" width="22.33203125" style="29" customWidth="1"/>
    <col min="35" max="35" width="13.77734375" style="48" customWidth="1"/>
    <col min="36" max="36" width="18.109375" style="58" customWidth="1"/>
    <col min="37" max="37" width="14.6640625" style="275" customWidth="1"/>
    <col min="38" max="38" width="22.33203125" style="58" customWidth="1"/>
    <col min="39" max="39" width="13.77734375" style="50" customWidth="1"/>
    <col min="40" max="40" width="18.109375" style="59" customWidth="1"/>
    <col min="41" max="41" width="14.6640625" style="294" customWidth="1"/>
    <col min="42" max="42" width="22.77734375" style="59" customWidth="1"/>
    <col min="43" max="43" width="13.77734375" style="49" customWidth="1"/>
    <col min="44" max="44" width="18.109375" style="60" customWidth="1"/>
    <col min="45" max="45" width="14.6640625" style="313" customWidth="1"/>
    <col min="46" max="46" width="22" style="60" customWidth="1"/>
    <col min="47" max="47" width="13.77734375" style="52" customWidth="1"/>
    <col min="48" max="48" width="18.109375" style="61" customWidth="1"/>
    <col min="49" max="49" width="14.6640625" style="332" customWidth="1"/>
    <col min="50" max="50" width="22.77734375" style="61" customWidth="1"/>
    <col min="51" max="51" width="13.77734375" style="51" customWidth="1"/>
    <col min="52" max="52" width="18.109375" style="62" customWidth="1"/>
    <col min="53" max="53" width="14.6640625" style="351" customWidth="1"/>
    <col min="54" max="54" width="22.33203125" style="62" customWidth="1"/>
    <col min="55" max="55" width="13.77734375" style="30" customWidth="1"/>
    <col min="56" max="56" width="18.109375" style="31" customWidth="1"/>
    <col min="57" max="57" width="14.6640625" style="370" customWidth="1"/>
    <col min="58" max="58" width="24.5546875" style="31" customWidth="1"/>
    <col min="59" max="59" width="9.109375" style="1"/>
    <col min="60" max="60" width="23.44140625" style="392" bestFit="1" customWidth="1"/>
    <col min="61" max="61" width="9.109375" style="63"/>
    <col min="62" max="72" width="8.88671875" style="63"/>
    <col min="73" max="16384" width="8.88671875" style="1"/>
  </cols>
  <sheetData>
    <row r="1" spans="1:69" ht="50" customHeight="1">
      <c r="A1" s="450" t="s">
        <v>496</v>
      </c>
      <c r="B1" s="450" t="s">
        <v>9</v>
      </c>
      <c r="C1" s="450" t="s">
        <v>495</v>
      </c>
      <c r="D1" s="677" t="s">
        <v>7</v>
      </c>
      <c r="E1" s="99"/>
      <c r="F1" s="457" t="s">
        <v>6</v>
      </c>
      <c r="G1" s="679" t="s">
        <v>11</v>
      </c>
      <c r="H1" s="679" t="s">
        <v>0</v>
      </c>
      <c r="I1" s="679"/>
      <c r="J1" s="679"/>
      <c r="K1" s="681" t="s">
        <v>1</v>
      </c>
      <c r="L1" s="681" t="s">
        <v>2</v>
      </c>
      <c r="M1" s="681" t="s">
        <v>229</v>
      </c>
      <c r="N1" s="681" t="s">
        <v>20</v>
      </c>
      <c r="O1" s="681" t="s">
        <v>28</v>
      </c>
      <c r="P1" s="683" t="s">
        <v>12</v>
      </c>
      <c r="Q1" s="488" t="s">
        <v>15</v>
      </c>
      <c r="R1" s="488"/>
      <c r="S1" s="488"/>
      <c r="T1" s="488"/>
      <c r="U1" s="488"/>
      <c r="V1" s="489" t="s">
        <v>347</v>
      </c>
      <c r="W1" s="489"/>
      <c r="X1" s="489"/>
      <c r="Y1" s="489"/>
      <c r="Z1" s="389" t="s">
        <v>19</v>
      </c>
      <c r="AA1" s="490" t="s">
        <v>348</v>
      </c>
      <c r="AB1" s="490"/>
      <c r="AC1" s="490"/>
      <c r="AD1" s="490"/>
      <c r="AE1" s="491" t="s">
        <v>349</v>
      </c>
      <c r="AF1" s="491"/>
      <c r="AG1" s="491"/>
      <c r="AH1" s="491"/>
      <c r="AI1" s="505" t="s">
        <v>350</v>
      </c>
      <c r="AJ1" s="505"/>
      <c r="AK1" s="505"/>
      <c r="AL1" s="505"/>
      <c r="AM1" s="506" t="s">
        <v>351</v>
      </c>
      <c r="AN1" s="506"/>
      <c r="AO1" s="506"/>
      <c r="AP1" s="506"/>
      <c r="AQ1" s="507" t="s">
        <v>352</v>
      </c>
      <c r="AR1" s="507"/>
      <c r="AS1" s="507"/>
      <c r="AT1" s="507"/>
      <c r="AU1" s="508" t="s">
        <v>353</v>
      </c>
      <c r="AV1" s="508"/>
      <c r="AW1" s="508"/>
      <c r="AX1" s="508"/>
      <c r="AY1" s="509" t="s">
        <v>354</v>
      </c>
      <c r="AZ1" s="509"/>
      <c r="BA1" s="509"/>
      <c r="BB1" s="509"/>
      <c r="BC1" s="503" t="s">
        <v>355</v>
      </c>
      <c r="BD1" s="503"/>
      <c r="BE1" s="503"/>
      <c r="BF1" s="503"/>
    </row>
    <row r="2" spans="1:69" ht="42.05" customHeight="1">
      <c r="A2" s="450"/>
      <c r="B2" s="450"/>
      <c r="C2" s="450"/>
      <c r="D2" s="678"/>
      <c r="E2" s="100" t="s">
        <v>8</v>
      </c>
      <c r="F2" s="457"/>
      <c r="G2" s="680"/>
      <c r="H2" s="680"/>
      <c r="I2" s="680"/>
      <c r="J2" s="680"/>
      <c r="K2" s="682"/>
      <c r="L2" s="682"/>
      <c r="M2" s="682"/>
      <c r="N2" s="682"/>
      <c r="O2" s="682"/>
      <c r="P2" s="684"/>
      <c r="Q2" s="480" t="s">
        <v>24</v>
      </c>
      <c r="R2" s="482" t="s">
        <v>23</v>
      </c>
      <c r="S2" s="623" t="s">
        <v>17</v>
      </c>
      <c r="T2" s="624"/>
      <c r="U2" s="482" t="s">
        <v>14</v>
      </c>
      <c r="V2" s="477" t="s">
        <v>53</v>
      </c>
      <c r="W2" s="478" t="s">
        <v>54</v>
      </c>
      <c r="X2" s="492" t="s">
        <v>497</v>
      </c>
      <c r="Y2" s="478" t="s">
        <v>14</v>
      </c>
      <c r="Z2" s="477" t="s">
        <v>25</v>
      </c>
      <c r="AA2" s="552" t="s">
        <v>53</v>
      </c>
      <c r="AB2" s="536" t="s">
        <v>54</v>
      </c>
      <c r="AC2" s="559" t="s">
        <v>89</v>
      </c>
      <c r="AD2" s="536" t="s">
        <v>14</v>
      </c>
      <c r="AE2" s="529" t="s">
        <v>53</v>
      </c>
      <c r="AF2" s="530" t="s">
        <v>54</v>
      </c>
      <c r="AG2" s="641" t="s">
        <v>89</v>
      </c>
      <c r="AH2" s="530" t="s">
        <v>14</v>
      </c>
      <c r="AI2" s="531" t="s">
        <v>53</v>
      </c>
      <c r="AJ2" s="532" t="s">
        <v>54</v>
      </c>
      <c r="AK2" s="629" t="s">
        <v>89</v>
      </c>
      <c r="AL2" s="532" t="s">
        <v>14</v>
      </c>
      <c r="AM2" s="533" t="s">
        <v>53</v>
      </c>
      <c r="AN2" s="534" t="s">
        <v>54</v>
      </c>
      <c r="AO2" s="694" t="s">
        <v>89</v>
      </c>
      <c r="AP2" s="534" t="s">
        <v>14</v>
      </c>
      <c r="AQ2" s="550" t="s">
        <v>53</v>
      </c>
      <c r="AR2" s="547" t="s">
        <v>54</v>
      </c>
      <c r="AS2" s="527" t="s">
        <v>89</v>
      </c>
      <c r="AT2" s="547" t="s">
        <v>14</v>
      </c>
      <c r="AU2" s="541" t="s">
        <v>53</v>
      </c>
      <c r="AV2" s="542" t="s">
        <v>54</v>
      </c>
      <c r="AW2" s="516" t="s">
        <v>89</v>
      </c>
      <c r="AX2" s="542" t="s">
        <v>14</v>
      </c>
      <c r="AY2" s="543" t="s">
        <v>53</v>
      </c>
      <c r="AZ2" s="544" t="s">
        <v>54</v>
      </c>
      <c r="BA2" s="518" t="s">
        <v>89</v>
      </c>
      <c r="BB2" s="544" t="s">
        <v>14</v>
      </c>
      <c r="BC2" s="545" t="s">
        <v>53</v>
      </c>
      <c r="BD2" s="546" t="s">
        <v>54</v>
      </c>
      <c r="BE2" s="525" t="s">
        <v>89</v>
      </c>
      <c r="BF2" s="546" t="s">
        <v>14</v>
      </c>
      <c r="BG2" s="7"/>
      <c r="BI2" s="66"/>
      <c r="BJ2" s="66"/>
      <c r="BK2" s="66"/>
      <c r="BL2" s="66"/>
      <c r="BM2" s="66"/>
      <c r="BN2" s="66"/>
      <c r="BO2" s="66"/>
      <c r="BP2" s="66"/>
      <c r="BQ2" s="66"/>
    </row>
    <row r="3" spans="1:69" ht="35" customHeight="1">
      <c r="A3" s="450"/>
      <c r="B3" s="450"/>
      <c r="C3" s="450"/>
      <c r="D3" s="678"/>
      <c r="E3" s="94"/>
      <c r="F3" s="86"/>
      <c r="G3" s="680"/>
      <c r="H3" s="680"/>
      <c r="I3" s="680"/>
      <c r="J3" s="680"/>
      <c r="K3" s="682"/>
      <c r="L3" s="682"/>
      <c r="M3" s="682"/>
      <c r="N3" s="682"/>
      <c r="O3" s="682"/>
      <c r="P3" s="684"/>
      <c r="Q3" s="625"/>
      <c r="R3" s="626"/>
      <c r="S3" s="95" t="s">
        <v>16</v>
      </c>
      <c r="T3" s="95" t="s">
        <v>18</v>
      </c>
      <c r="U3" s="626"/>
      <c r="V3" s="477"/>
      <c r="W3" s="478"/>
      <c r="X3" s="535"/>
      <c r="Y3" s="478"/>
      <c r="Z3" s="477"/>
      <c r="AA3" s="552"/>
      <c r="AB3" s="536"/>
      <c r="AC3" s="560"/>
      <c r="AD3" s="536"/>
      <c r="AE3" s="529"/>
      <c r="AF3" s="530"/>
      <c r="AG3" s="642"/>
      <c r="AH3" s="530"/>
      <c r="AI3" s="531"/>
      <c r="AJ3" s="532"/>
      <c r="AK3" s="630"/>
      <c r="AL3" s="532"/>
      <c r="AM3" s="533"/>
      <c r="AN3" s="534"/>
      <c r="AO3" s="705"/>
      <c r="AP3" s="534"/>
      <c r="AQ3" s="550"/>
      <c r="AR3" s="547"/>
      <c r="AS3" s="717"/>
      <c r="AT3" s="547"/>
      <c r="AU3" s="541"/>
      <c r="AV3" s="542"/>
      <c r="AW3" s="551"/>
      <c r="AX3" s="542"/>
      <c r="AY3" s="543"/>
      <c r="AZ3" s="544"/>
      <c r="BA3" s="548"/>
      <c r="BB3" s="544"/>
      <c r="BC3" s="545"/>
      <c r="BD3" s="546"/>
      <c r="BE3" s="549"/>
      <c r="BF3" s="546"/>
      <c r="BG3" s="7"/>
      <c r="BI3" s="66"/>
      <c r="BJ3" s="66"/>
      <c r="BK3" s="66"/>
      <c r="BL3" s="66"/>
      <c r="BM3" s="66"/>
      <c r="BN3" s="66"/>
      <c r="BO3" s="66"/>
      <c r="BP3" s="66"/>
      <c r="BQ3" s="66"/>
    </row>
    <row r="4" spans="1:69" ht="56.2" customHeight="1">
      <c r="A4" s="671">
        <v>1</v>
      </c>
      <c r="B4" s="455" t="s">
        <v>220</v>
      </c>
      <c r="C4" s="455" t="s">
        <v>37</v>
      </c>
      <c r="D4" s="583" t="s">
        <v>92</v>
      </c>
      <c r="E4" s="35">
        <v>20</v>
      </c>
      <c r="F4" s="672">
        <v>445</v>
      </c>
      <c r="G4" s="652" t="s">
        <v>31</v>
      </c>
      <c r="H4" s="593" t="s">
        <v>273</v>
      </c>
      <c r="I4" s="593"/>
      <c r="J4" s="594"/>
      <c r="K4" s="127" t="s">
        <v>227</v>
      </c>
      <c r="L4" s="96" t="s">
        <v>228</v>
      </c>
      <c r="M4" s="177" t="s">
        <v>272</v>
      </c>
      <c r="N4" s="177" t="s">
        <v>356</v>
      </c>
      <c r="O4" s="177" t="s">
        <v>26</v>
      </c>
      <c r="P4" s="98">
        <v>5120</v>
      </c>
      <c r="Q4" s="85">
        <v>1</v>
      </c>
      <c r="R4" s="84">
        <f>(P4*Q4)</f>
        <v>5120</v>
      </c>
      <c r="S4" s="83">
        <v>445</v>
      </c>
      <c r="T4" s="83">
        <v>445</v>
      </c>
      <c r="U4" s="84">
        <f>(R4*(S4+T4))</f>
        <v>4556800</v>
      </c>
      <c r="V4" s="106">
        <v>1</v>
      </c>
      <c r="W4" s="104">
        <f>(P4*V4)</f>
        <v>5120</v>
      </c>
      <c r="X4" s="102">
        <v>1825</v>
      </c>
      <c r="Y4" s="104">
        <f>(W4*X4)</f>
        <v>9344000</v>
      </c>
      <c r="Z4" s="85">
        <v>1</v>
      </c>
      <c r="AA4" s="187">
        <v>1</v>
      </c>
      <c r="AB4" s="185">
        <f>(P4*AA4)</f>
        <v>5120</v>
      </c>
      <c r="AC4" s="232">
        <v>329</v>
      </c>
      <c r="AD4" s="185">
        <f>(AB4*AC4)</f>
        <v>1684480</v>
      </c>
      <c r="AE4" s="205">
        <v>1</v>
      </c>
      <c r="AF4" s="206">
        <f>(P4*AE4)</f>
        <v>5120</v>
      </c>
      <c r="AG4" s="208">
        <v>117</v>
      </c>
      <c r="AH4" s="206">
        <f>(AF4*AG4)</f>
        <v>599040</v>
      </c>
      <c r="AI4" s="210">
        <v>1</v>
      </c>
      <c r="AJ4" s="200">
        <f>(P4*AI4)</f>
        <v>5120</v>
      </c>
      <c r="AK4" s="212">
        <v>118</v>
      </c>
      <c r="AL4" s="200">
        <f>(AJ4*AK4)</f>
        <v>604160</v>
      </c>
      <c r="AM4" s="202">
        <v>1</v>
      </c>
      <c r="AN4" s="203">
        <f>(P4*AM4)</f>
        <v>5120</v>
      </c>
      <c r="AO4" s="283">
        <v>51</v>
      </c>
      <c r="AP4" s="203">
        <f>(AN4*AO4)</f>
        <v>261120</v>
      </c>
      <c r="AQ4" s="195">
        <v>1</v>
      </c>
      <c r="AR4" s="196">
        <f>(P4*AQ4)</f>
        <v>5120</v>
      </c>
      <c r="AS4" s="302">
        <v>152</v>
      </c>
      <c r="AT4" s="196">
        <f>(AR4*AS4)</f>
        <v>778240</v>
      </c>
      <c r="AU4" s="198">
        <v>1</v>
      </c>
      <c r="AV4" s="199">
        <f>(P4*AU4)</f>
        <v>5120</v>
      </c>
      <c r="AW4" s="321">
        <v>70</v>
      </c>
      <c r="AX4" s="199">
        <f>(AV4*AW4)</f>
        <v>358400</v>
      </c>
      <c r="AY4" s="189">
        <v>1</v>
      </c>
      <c r="AZ4" s="190">
        <f>(P4*AY4)</f>
        <v>5120</v>
      </c>
      <c r="BA4" s="340">
        <v>109</v>
      </c>
      <c r="BB4" s="190">
        <f>(AZ4*BA4)</f>
        <v>558080</v>
      </c>
      <c r="BC4" s="192">
        <v>1</v>
      </c>
      <c r="BD4" s="193">
        <f>(P4*BC4)</f>
        <v>5120</v>
      </c>
      <c r="BE4" s="359">
        <v>879</v>
      </c>
      <c r="BF4" s="193">
        <f>(BD4*BE4)</f>
        <v>4500480</v>
      </c>
      <c r="BI4" s="66"/>
      <c r="BJ4" s="66"/>
      <c r="BK4" s="66"/>
      <c r="BL4" s="66"/>
      <c r="BM4" s="66"/>
      <c r="BN4" s="66"/>
      <c r="BO4" s="66"/>
      <c r="BP4" s="66"/>
      <c r="BQ4" s="66"/>
    </row>
    <row r="5" spans="1:69" ht="29.95" customHeight="1">
      <c r="A5" s="458"/>
      <c r="B5" s="451"/>
      <c r="C5" s="451"/>
      <c r="D5" s="583"/>
      <c r="E5" s="5"/>
      <c r="F5" s="460"/>
      <c r="G5" s="652"/>
      <c r="H5" s="590" t="s">
        <v>55</v>
      </c>
      <c r="I5" s="591"/>
      <c r="J5" s="592"/>
      <c r="K5" s="8" t="s">
        <v>72</v>
      </c>
      <c r="L5" s="8" t="s">
        <v>230</v>
      </c>
      <c r="M5" s="183" t="s">
        <v>231</v>
      </c>
      <c r="N5" s="177" t="s">
        <v>357</v>
      </c>
      <c r="O5" s="183" t="s">
        <v>26</v>
      </c>
      <c r="P5" s="107">
        <v>250</v>
      </c>
      <c r="Q5" s="567">
        <v>120</v>
      </c>
      <c r="R5" s="580">
        <f>(P5*Q5)</f>
        <v>30000</v>
      </c>
      <c r="S5" s="582">
        <v>1780</v>
      </c>
      <c r="T5" s="582">
        <v>1780</v>
      </c>
      <c r="U5" s="580">
        <f>(R5*(S5+T5))</f>
        <v>106800000</v>
      </c>
      <c r="V5" s="113">
        <v>4</v>
      </c>
      <c r="W5" s="114">
        <f>(P5*V5)</f>
        <v>1000</v>
      </c>
      <c r="X5" s="115">
        <v>7300</v>
      </c>
      <c r="Y5" s="104">
        <f t="shared" ref="Y5:Y7" si="0">(W5*X5)</f>
        <v>7300000</v>
      </c>
      <c r="Z5" s="628">
        <v>120</v>
      </c>
      <c r="AA5" s="221">
        <v>4</v>
      </c>
      <c r="AB5" s="185">
        <f>(P5*AA5)</f>
        <v>1000</v>
      </c>
      <c r="AC5" s="233">
        <v>1316</v>
      </c>
      <c r="AD5" s="185">
        <f t="shared" ref="AD5:AD7" si="1">(AB5*AC5)</f>
        <v>1316000</v>
      </c>
      <c r="AE5" s="228">
        <v>4</v>
      </c>
      <c r="AF5" s="206">
        <f>(P5*AE5)</f>
        <v>1000</v>
      </c>
      <c r="AG5" s="230">
        <v>468</v>
      </c>
      <c r="AH5" s="206">
        <f t="shared" ref="AH5:AH7" si="2">(AF5*AG5)</f>
        <v>468000</v>
      </c>
      <c r="AI5" s="214">
        <v>4</v>
      </c>
      <c r="AJ5" s="200">
        <f>(P5*AI5)</f>
        <v>1000</v>
      </c>
      <c r="AK5" s="218">
        <v>472</v>
      </c>
      <c r="AL5" s="200">
        <f t="shared" ref="AL5:AL7" si="3">(AJ5*AK5)</f>
        <v>472000</v>
      </c>
      <c r="AM5" s="216">
        <v>4</v>
      </c>
      <c r="AN5" s="203">
        <f>(P5*AM5)</f>
        <v>1000</v>
      </c>
      <c r="AO5" s="284">
        <v>204</v>
      </c>
      <c r="AP5" s="203">
        <f t="shared" ref="AP5:AP7" si="4">(AN5*AO5)</f>
        <v>204000</v>
      </c>
      <c r="AQ5" s="226">
        <v>4</v>
      </c>
      <c r="AR5" s="196">
        <f>(P5*AQ5)</f>
        <v>1000</v>
      </c>
      <c r="AS5" s="303">
        <v>608</v>
      </c>
      <c r="AT5" s="196">
        <f t="shared" ref="AT5:AT7" si="5">(AR5*AS5)</f>
        <v>608000</v>
      </c>
      <c r="AU5" s="223">
        <v>4</v>
      </c>
      <c r="AV5" s="199">
        <f>(P5*AU5)</f>
        <v>1000</v>
      </c>
      <c r="AW5" s="322">
        <v>280</v>
      </c>
      <c r="AX5" s="199">
        <f t="shared" ref="AX5:AX7" si="6">(AV5*AW5)</f>
        <v>280000</v>
      </c>
      <c r="AY5" s="220">
        <v>4</v>
      </c>
      <c r="AZ5" s="190">
        <f>(P5*AY5)</f>
        <v>1000</v>
      </c>
      <c r="BA5" s="341">
        <v>436</v>
      </c>
      <c r="BB5" s="190">
        <f t="shared" ref="BB5:BB7" si="7">(AZ5*BA5)</f>
        <v>436000</v>
      </c>
      <c r="BC5" s="219">
        <v>4</v>
      </c>
      <c r="BD5" s="193">
        <f>(P5*BC5)</f>
        <v>1000</v>
      </c>
      <c r="BE5" s="360">
        <v>3516</v>
      </c>
      <c r="BF5" s="193">
        <f t="shared" ref="BF5:BF7" si="8">(BD5*BE5)</f>
        <v>3516000</v>
      </c>
    </row>
    <row r="6" spans="1:69" ht="29.95" customHeight="1">
      <c r="A6" s="458"/>
      <c r="B6" s="451"/>
      <c r="C6" s="451"/>
      <c r="D6" s="583"/>
      <c r="E6" s="5"/>
      <c r="F6" s="460"/>
      <c r="G6" s="652"/>
      <c r="H6" s="654" t="s">
        <v>56</v>
      </c>
      <c r="I6" s="655"/>
      <c r="J6" s="656"/>
      <c r="K6" s="8" t="s">
        <v>73</v>
      </c>
      <c r="L6" s="8" t="s">
        <v>232</v>
      </c>
      <c r="M6" s="183" t="s">
        <v>231</v>
      </c>
      <c r="N6" s="177" t="s">
        <v>358</v>
      </c>
      <c r="O6" s="183" t="s">
        <v>26</v>
      </c>
      <c r="P6" s="93">
        <v>102</v>
      </c>
      <c r="Q6" s="568"/>
      <c r="R6" s="581"/>
      <c r="S6" s="583"/>
      <c r="T6" s="583"/>
      <c r="U6" s="581"/>
      <c r="V6" s="113">
        <v>37</v>
      </c>
      <c r="W6" s="114">
        <f t="shared" ref="W6:W7" si="9">(P6*V6)</f>
        <v>3774</v>
      </c>
      <c r="X6" s="115">
        <v>7300</v>
      </c>
      <c r="Y6" s="104">
        <f t="shared" si="0"/>
        <v>27550200</v>
      </c>
      <c r="Z6" s="628"/>
      <c r="AA6" s="221">
        <v>37</v>
      </c>
      <c r="AB6" s="185">
        <f>(P6*AA6)</f>
        <v>3774</v>
      </c>
      <c r="AC6" s="233">
        <v>1316</v>
      </c>
      <c r="AD6" s="185">
        <f t="shared" si="1"/>
        <v>4966584</v>
      </c>
      <c r="AE6" s="228">
        <v>37</v>
      </c>
      <c r="AF6" s="206">
        <f>(P6*AE6)</f>
        <v>3774</v>
      </c>
      <c r="AG6" s="230">
        <v>468</v>
      </c>
      <c r="AH6" s="206">
        <f t="shared" si="2"/>
        <v>1766232</v>
      </c>
      <c r="AI6" s="214">
        <v>37</v>
      </c>
      <c r="AJ6" s="200">
        <f>(P6*AI6)</f>
        <v>3774</v>
      </c>
      <c r="AK6" s="218">
        <v>472</v>
      </c>
      <c r="AL6" s="200">
        <f t="shared" si="3"/>
        <v>1781328</v>
      </c>
      <c r="AM6" s="216">
        <v>37</v>
      </c>
      <c r="AN6" s="203">
        <f>(P6*AM6)</f>
        <v>3774</v>
      </c>
      <c r="AO6" s="284">
        <v>204</v>
      </c>
      <c r="AP6" s="203">
        <f t="shared" si="4"/>
        <v>769896</v>
      </c>
      <c r="AQ6" s="226">
        <v>37</v>
      </c>
      <c r="AR6" s="196">
        <f>(P6*AQ6)</f>
        <v>3774</v>
      </c>
      <c r="AS6" s="303">
        <v>608</v>
      </c>
      <c r="AT6" s="196">
        <f t="shared" si="5"/>
        <v>2294592</v>
      </c>
      <c r="AU6" s="223">
        <v>37</v>
      </c>
      <c r="AV6" s="199">
        <f>(P6*AU6)</f>
        <v>3774</v>
      </c>
      <c r="AW6" s="322">
        <v>280</v>
      </c>
      <c r="AX6" s="199">
        <f t="shared" si="6"/>
        <v>1056720</v>
      </c>
      <c r="AY6" s="220">
        <v>37</v>
      </c>
      <c r="AZ6" s="190">
        <f>(P6*AY6)</f>
        <v>3774</v>
      </c>
      <c r="BA6" s="341">
        <v>436</v>
      </c>
      <c r="BB6" s="190">
        <f t="shared" si="7"/>
        <v>1645464</v>
      </c>
      <c r="BC6" s="219">
        <v>37</v>
      </c>
      <c r="BD6" s="193">
        <f>(P6*BC6)</f>
        <v>3774</v>
      </c>
      <c r="BE6" s="360">
        <v>3516</v>
      </c>
      <c r="BF6" s="193">
        <f t="shared" si="8"/>
        <v>13269384</v>
      </c>
    </row>
    <row r="7" spans="1:69" ht="29.95" customHeight="1">
      <c r="A7" s="458"/>
      <c r="B7" s="451"/>
      <c r="C7" s="451"/>
      <c r="D7" s="583"/>
      <c r="E7" s="5"/>
      <c r="F7" s="460"/>
      <c r="G7" s="652"/>
      <c r="H7" s="654" t="s">
        <v>57</v>
      </c>
      <c r="I7" s="655"/>
      <c r="J7" s="656"/>
      <c r="K7" s="8" t="s">
        <v>74</v>
      </c>
      <c r="L7" s="8" t="s">
        <v>248</v>
      </c>
      <c r="M7" s="183" t="s">
        <v>249</v>
      </c>
      <c r="N7" s="177" t="s">
        <v>359</v>
      </c>
      <c r="O7" s="183" t="s">
        <v>26</v>
      </c>
      <c r="P7" s="93">
        <v>4.9000000000000004</v>
      </c>
      <c r="Q7" s="568"/>
      <c r="R7" s="581"/>
      <c r="S7" s="583"/>
      <c r="T7" s="583"/>
      <c r="U7" s="581"/>
      <c r="V7" s="113">
        <v>122</v>
      </c>
      <c r="W7" s="114">
        <f t="shared" si="9"/>
        <v>597.80000000000007</v>
      </c>
      <c r="X7" s="115">
        <v>7300</v>
      </c>
      <c r="Y7" s="104">
        <f t="shared" si="0"/>
        <v>4363940.0000000009</v>
      </c>
      <c r="Z7" s="628"/>
      <c r="AA7" s="221">
        <v>122</v>
      </c>
      <c r="AB7" s="185">
        <f>(P7*AA7)</f>
        <v>597.80000000000007</v>
      </c>
      <c r="AC7" s="233">
        <v>1316</v>
      </c>
      <c r="AD7" s="185">
        <f t="shared" si="1"/>
        <v>786704.8</v>
      </c>
      <c r="AE7" s="228">
        <v>122</v>
      </c>
      <c r="AF7" s="206">
        <f>(P7*AE7)</f>
        <v>597.80000000000007</v>
      </c>
      <c r="AG7" s="230">
        <v>468</v>
      </c>
      <c r="AH7" s="206">
        <f t="shared" si="2"/>
        <v>279770.40000000002</v>
      </c>
      <c r="AI7" s="214">
        <v>122</v>
      </c>
      <c r="AJ7" s="200">
        <f>(P7*AI7)</f>
        <v>597.80000000000007</v>
      </c>
      <c r="AK7" s="218">
        <v>472</v>
      </c>
      <c r="AL7" s="200">
        <f t="shared" si="3"/>
        <v>282161.60000000003</v>
      </c>
      <c r="AM7" s="216">
        <v>122</v>
      </c>
      <c r="AN7" s="203">
        <f>(P7*AM7)</f>
        <v>597.80000000000007</v>
      </c>
      <c r="AO7" s="284">
        <v>204</v>
      </c>
      <c r="AP7" s="203">
        <f t="shared" si="4"/>
        <v>121951.20000000001</v>
      </c>
      <c r="AQ7" s="226">
        <v>122</v>
      </c>
      <c r="AR7" s="196">
        <f>(P7*AQ7)</f>
        <v>597.80000000000007</v>
      </c>
      <c r="AS7" s="303">
        <v>608</v>
      </c>
      <c r="AT7" s="196">
        <f t="shared" si="5"/>
        <v>363462.40000000002</v>
      </c>
      <c r="AU7" s="223">
        <v>122</v>
      </c>
      <c r="AV7" s="199">
        <f>(P7*AU7)</f>
        <v>597.80000000000007</v>
      </c>
      <c r="AW7" s="322">
        <v>280</v>
      </c>
      <c r="AX7" s="199">
        <f t="shared" si="6"/>
        <v>167384.00000000003</v>
      </c>
      <c r="AY7" s="220">
        <v>122</v>
      </c>
      <c r="AZ7" s="190">
        <f>(P7*AY7)</f>
        <v>597.80000000000007</v>
      </c>
      <c r="BA7" s="341">
        <v>436</v>
      </c>
      <c r="BB7" s="190">
        <f t="shared" si="7"/>
        <v>260640.80000000002</v>
      </c>
      <c r="BC7" s="219">
        <v>122</v>
      </c>
      <c r="BD7" s="193">
        <f>(P7*BC7)</f>
        <v>597.80000000000007</v>
      </c>
      <c r="BE7" s="360">
        <v>3516</v>
      </c>
      <c r="BF7" s="193">
        <f t="shared" si="8"/>
        <v>2101864.8000000003</v>
      </c>
    </row>
    <row r="8" spans="1:69" ht="29.95" customHeight="1">
      <c r="A8" s="458"/>
      <c r="B8" s="451"/>
      <c r="C8" s="451"/>
      <c r="D8" s="583"/>
      <c r="E8" s="5"/>
      <c r="F8" s="460"/>
      <c r="G8" s="652"/>
      <c r="H8" s="587" t="s">
        <v>58</v>
      </c>
      <c r="I8" s="587"/>
      <c r="J8" s="587"/>
      <c r="K8" s="8" t="s">
        <v>75</v>
      </c>
      <c r="L8" s="8" t="s">
        <v>234</v>
      </c>
      <c r="M8" s="183" t="s">
        <v>233</v>
      </c>
      <c r="N8" s="177" t="s">
        <v>360</v>
      </c>
      <c r="O8" s="183" t="s">
        <v>26</v>
      </c>
      <c r="P8" s="647">
        <v>18.5</v>
      </c>
      <c r="Q8" s="568"/>
      <c r="R8" s="581"/>
      <c r="S8" s="583"/>
      <c r="T8" s="583"/>
      <c r="U8" s="581"/>
      <c r="V8" s="569">
        <v>122</v>
      </c>
      <c r="W8" s="580">
        <f>(P8*V8)</f>
        <v>2257</v>
      </c>
      <c r="X8" s="582">
        <v>7300</v>
      </c>
      <c r="Y8" s="580">
        <f>(W8*X8)</f>
        <v>16476100</v>
      </c>
      <c r="Z8" s="628"/>
      <c r="AA8" s="558">
        <v>122</v>
      </c>
      <c r="AB8" s="553">
        <f>(P8*AA8)</f>
        <v>2257</v>
      </c>
      <c r="AC8" s="649">
        <v>1316</v>
      </c>
      <c r="AD8" s="553">
        <f>(AB8*AC8)</f>
        <v>2970212</v>
      </c>
      <c r="AE8" s="566">
        <v>122</v>
      </c>
      <c r="AF8" s="561">
        <f>(P8*AE8)</f>
        <v>2257</v>
      </c>
      <c r="AG8" s="644">
        <v>468</v>
      </c>
      <c r="AH8" s="561">
        <f>(AF8*AG8)</f>
        <v>1056276</v>
      </c>
      <c r="AI8" s="631">
        <v>122</v>
      </c>
      <c r="AJ8" s="632">
        <f>(P8*AI8)</f>
        <v>2257</v>
      </c>
      <c r="AK8" s="635">
        <v>472</v>
      </c>
      <c r="AL8" s="632">
        <f>(AJ8*AK8)</f>
        <v>1065304</v>
      </c>
      <c r="AM8" s="706">
        <v>122</v>
      </c>
      <c r="AN8" s="638">
        <f>(P8*AM8)</f>
        <v>2257</v>
      </c>
      <c r="AO8" s="708">
        <v>204</v>
      </c>
      <c r="AP8" s="638">
        <f>(AN8*AO8)</f>
        <v>460428</v>
      </c>
      <c r="AQ8" s="718">
        <v>122</v>
      </c>
      <c r="AR8" s="720">
        <f>(P8*AQ8)</f>
        <v>2257</v>
      </c>
      <c r="AS8" s="723">
        <v>608</v>
      </c>
      <c r="AT8" s="720">
        <f>(AR8*AS8)</f>
        <v>1372256</v>
      </c>
      <c r="AU8" s="669">
        <v>122</v>
      </c>
      <c r="AV8" s="660">
        <f>(P8*AU8)</f>
        <v>2257</v>
      </c>
      <c r="AW8" s="663">
        <v>280</v>
      </c>
      <c r="AX8" s="660">
        <f>(AV8*AW8)</f>
        <v>631960</v>
      </c>
      <c r="AY8" s="609">
        <v>122</v>
      </c>
      <c r="AZ8" s="604">
        <f>(P8*AY8)</f>
        <v>2257</v>
      </c>
      <c r="BA8" s="601">
        <v>436</v>
      </c>
      <c r="BB8" s="604">
        <f>(AZ8*BA8)</f>
        <v>984052</v>
      </c>
      <c r="BC8" s="618">
        <v>122</v>
      </c>
      <c r="BD8" s="613">
        <f>(P8*BC8)</f>
        <v>2257</v>
      </c>
      <c r="BE8" s="610">
        <v>3516</v>
      </c>
      <c r="BF8" s="613">
        <f>(BD8*BE8)</f>
        <v>7935612</v>
      </c>
    </row>
    <row r="9" spans="1:69" ht="29.95" customHeight="1">
      <c r="A9" s="458"/>
      <c r="B9" s="451"/>
      <c r="C9" s="451"/>
      <c r="D9" s="583"/>
      <c r="E9" s="5"/>
      <c r="F9" s="460"/>
      <c r="G9" s="652"/>
      <c r="H9" s="587" t="s">
        <v>59</v>
      </c>
      <c r="I9" s="587"/>
      <c r="J9" s="587"/>
      <c r="K9" s="8" t="s">
        <v>76</v>
      </c>
      <c r="L9" s="8" t="s">
        <v>235</v>
      </c>
      <c r="M9" s="183" t="s">
        <v>233</v>
      </c>
      <c r="N9" s="177" t="s">
        <v>361</v>
      </c>
      <c r="O9" s="183" t="s">
        <v>26</v>
      </c>
      <c r="P9" s="648"/>
      <c r="Q9" s="568"/>
      <c r="R9" s="581"/>
      <c r="S9" s="583"/>
      <c r="T9" s="583"/>
      <c r="U9" s="581"/>
      <c r="V9" s="628"/>
      <c r="W9" s="581"/>
      <c r="X9" s="583"/>
      <c r="Y9" s="581"/>
      <c r="Z9" s="628"/>
      <c r="AA9" s="571"/>
      <c r="AB9" s="554"/>
      <c r="AC9" s="650"/>
      <c r="AD9" s="554"/>
      <c r="AE9" s="643"/>
      <c r="AF9" s="562"/>
      <c r="AG9" s="645"/>
      <c r="AH9" s="562"/>
      <c r="AI9" s="570"/>
      <c r="AJ9" s="633"/>
      <c r="AK9" s="636"/>
      <c r="AL9" s="633"/>
      <c r="AM9" s="707"/>
      <c r="AN9" s="639"/>
      <c r="AO9" s="709"/>
      <c r="AP9" s="639"/>
      <c r="AQ9" s="719"/>
      <c r="AR9" s="721"/>
      <c r="AS9" s="724"/>
      <c r="AT9" s="721"/>
      <c r="AU9" s="670"/>
      <c r="AV9" s="661"/>
      <c r="AW9" s="664"/>
      <c r="AX9" s="661"/>
      <c r="AY9" s="734"/>
      <c r="AZ9" s="605"/>
      <c r="BA9" s="602"/>
      <c r="BB9" s="605"/>
      <c r="BC9" s="739"/>
      <c r="BD9" s="614"/>
      <c r="BE9" s="611"/>
      <c r="BF9" s="614"/>
    </row>
    <row r="10" spans="1:69" ht="29.95" customHeight="1">
      <c r="A10" s="458"/>
      <c r="B10" s="451"/>
      <c r="C10" s="451"/>
      <c r="D10" s="583"/>
      <c r="E10" s="5"/>
      <c r="F10" s="460"/>
      <c r="G10" s="652"/>
      <c r="H10" s="587" t="s">
        <v>60</v>
      </c>
      <c r="I10" s="587"/>
      <c r="J10" s="587"/>
      <c r="K10" s="8" t="s">
        <v>77</v>
      </c>
      <c r="L10" s="8" t="s">
        <v>236</v>
      </c>
      <c r="M10" s="183" t="s">
        <v>233</v>
      </c>
      <c r="N10" s="177" t="s">
        <v>362</v>
      </c>
      <c r="O10" s="183" t="s">
        <v>363</v>
      </c>
      <c r="P10" s="648"/>
      <c r="Q10" s="568"/>
      <c r="R10" s="581"/>
      <c r="S10" s="583"/>
      <c r="T10" s="583"/>
      <c r="U10" s="581"/>
      <c r="V10" s="628"/>
      <c r="W10" s="581"/>
      <c r="X10" s="583"/>
      <c r="Y10" s="581"/>
      <c r="Z10" s="628"/>
      <c r="AA10" s="571"/>
      <c r="AB10" s="554"/>
      <c r="AC10" s="650"/>
      <c r="AD10" s="554"/>
      <c r="AE10" s="643"/>
      <c r="AF10" s="562"/>
      <c r="AG10" s="645"/>
      <c r="AH10" s="562"/>
      <c r="AI10" s="570"/>
      <c r="AJ10" s="633"/>
      <c r="AK10" s="636"/>
      <c r="AL10" s="633"/>
      <c r="AM10" s="707"/>
      <c r="AN10" s="639"/>
      <c r="AO10" s="709"/>
      <c r="AP10" s="639"/>
      <c r="AQ10" s="719"/>
      <c r="AR10" s="721"/>
      <c r="AS10" s="724"/>
      <c r="AT10" s="721"/>
      <c r="AU10" s="670"/>
      <c r="AV10" s="661"/>
      <c r="AW10" s="664"/>
      <c r="AX10" s="661"/>
      <c r="AY10" s="734"/>
      <c r="AZ10" s="605"/>
      <c r="BA10" s="602"/>
      <c r="BB10" s="605"/>
      <c r="BC10" s="739"/>
      <c r="BD10" s="614"/>
      <c r="BE10" s="611"/>
      <c r="BF10" s="614"/>
    </row>
    <row r="11" spans="1:69" ht="29.95" customHeight="1">
      <c r="A11" s="458"/>
      <c r="B11" s="451"/>
      <c r="C11" s="451"/>
      <c r="D11" s="583"/>
      <c r="E11" s="5"/>
      <c r="F11" s="460"/>
      <c r="G11" s="652"/>
      <c r="H11" s="587" t="s">
        <v>61</v>
      </c>
      <c r="I11" s="587"/>
      <c r="J11" s="587"/>
      <c r="K11" s="8" t="s">
        <v>78</v>
      </c>
      <c r="L11" s="8" t="s">
        <v>237</v>
      </c>
      <c r="M11" s="183" t="s">
        <v>233</v>
      </c>
      <c r="N11" s="177" t="s">
        <v>364</v>
      </c>
      <c r="O11" s="183" t="s">
        <v>26</v>
      </c>
      <c r="P11" s="648"/>
      <c r="Q11" s="568"/>
      <c r="R11" s="581"/>
      <c r="S11" s="583"/>
      <c r="T11" s="583"/>
      <c r="U11" s="581"/>
      <c r="V11" s="628"/>
      <c r="W11" s="581"/>
      <c r="X11" s="583"/>
      <c r="Y11" s="581"/>
      <c r="Z11" s="628"/>
      <c r="AA11" s="571"/>
      <c r="AB11" s="554"/>
      <c r="AC11" s="650"/>
      <c r="AD11" s="554"/>
      <c r="AE11" s="643"/>
      <c r="AF11" s="562"/>
      <c r="AG11" s="645"/>
      <c r="AH11" s="562"/>
      <c r="AI11" s="570"/>
      <c r="AJ11" s="633"/>
      <c r="AK11" s="636"/>
      <c r="AL11" s="633"/>
      <c r="AM11" s="707"/>
      <c r="AN11" s="639"/>
      <c r="AO11" s="709"/>
      <c r="AP11" s="639"/>
      <c r="AQ11" s="719"/>
      <c r="AR11" s="721"/>
      <c r="AS11" s="724"/>
      <c r="AT11" s="721"/>
      <c r="AU11" s="670"/>
      <c r="AV11" s="661"/>
      <c r="AW11" s="664"/>
      <c r="AX11" s="661"/>
      <c r="AY11" s="734"/>
      <c r="AZ11" s="605"/>
      <c r="BA11" s="602"/>
      <c r="BB11" s="605"/>
      <c r="BC11" s="739"/>
      <c r="BD11" s="614"/>
      <c r="BE11" s="611"/>
      <c r="BF11" s="614"/>
    </row>
    <row r="12" spans="1:69" ht="29.95" customHeight="1">
      <c r="A12" s="458"/>
      <c r="B12" s="451"/>
      <c r="C12" s="451"/>
      <c r="D12" s="583"/>
      <c r="E12" s="5"/>
      <c r="F12" s="460"/>
      <c r="G12" s="652"/>
      <c r="H12" s="587" t="s">
        <v>62</v>
      </c>
      <c r="I12" s="587"/>
      <c r="J12" s="587"/>
      <c r="K12" s="8" t="s">
        <v>79</v>
      </c>
      <c r="L12" s="8" t="s">
        <v>238</v>
      </c>
      <c r="M12" s="183" t="s">
        <v>233</v>
      </c>
      <c r="N12" s="177" t="s">
        <v>365</v>
      </c>
      <c r="O12" s="183" t="s">
        <v>26</v>
      </c>
      <c r="P12" s="648"/>
      <c r="Q12" s="568"/>
      <c r="R12" s="581"/>
      <c r="S12" s="583"/>
      <c r="T12" s="583"/>
      <c r="U12" s="581"/>
      <c r="V12" s="628"/>
      <c r="W12" s="581"/>
      <c r="X12" s="583"/>
      <c r="Y12" s="581"/>
      <c r="Z12" s="628"/>
      <c r="AA12" s="571"/>
      <c r="AB12" s="554"/>
      <c r="AC12" s="650"/>
      <c r="AD12" s="554"/>
      <c r="AE12" s="643"/>
      <c r="AF12" s="562"/>
      <c r="AG12" s="645"/>
      <c r="AH12" s="562"/>
      <c r="AI12" s="570"/>
      <c r="AJ12" s="633"/>
      <c r="AK12" s="636"/>
      <c r="AL12" s="633"/>
      <c r="AM12" s="707"/>
      <c r="AN12" s="639"/>
      <c r="AO12" s="709"/>
      <c r="AP12" s="639"/>
      <c r="AQ12" s="719"/>
      <c r="AR12" s="721"/>
      <c r="AS12" s="724"/>
      <c r="AT12" s="721"/>
      <c r="AU12" s="670"/>
      <c r="AV12" s="661"/>
      <c r="AW12" s="664"/>
      <c r="AX12" s="661"/>
      <c r="AY12" s="734"/>
      <c r="AZ12" s="605"/>
      <c r="BA12" s="602"/>
      <c r="BB12" s="605"/>
      <c r="BC12" s="739"/>
      <c r="BD12" s="614"/>
      <c r="BE12" s="611"/>
      <c r="BF12" s="614"/>
    </row>
    <row r="13" spans="1:69" ht="29.95" customHeight="1">
      <c r="A13" s="458"/>
      <c r="B13" s="451"/>
      <c r="C13" s="451"/>
      <c r="D13" s="583"/>
      <c r="E13" s="5"/>
      <c r="F13" s="460"/>
      <c r="G13" s="652"/>
      <c r="H13" s="587" t="s">
        <v>63</v>
      </c>
      <c r="I13" s="587"/>
      <c r="J13" s="587"/>
      <c r="K13" s="8" t="s">
        <v>80</v>
      </c>
      <c r="L13" s="8" t="s">
        <v>239</v>
      </c>
      <c r="M13" s="183" t="s">
        <v>233</v>
      </c>
      <c r="N13" s="177" t="s">
        <v>366</v>
      </c>
      <c r="O13" s="183" t="s">
        <v>363</v>
      </c>
      <c r="P13" s="648"/>
      <c r="Q13" s="568"/>
      <c r="R13" s="581"/>
      <c r="S13" s="583"/>
      <c r="T13" s="583"/>
      <c r="U13" s="581"/>
      <c r="V13" s="628"/>
      <c r="W13" s="581"/>
      <c r="X13" s="583"/>
      <c r="Y13" s="581"/>
      <c r="Z13" s="628"/>
      <c r="AA13" s="571"/>
      <c r="AB13" s="554"/>
      <c r="AC13" s="650"/>
      <c r="AD13" s="554"/>
      <c r="AE13" s="643"/>
      <c r="AF13" s="562"/>
      <c r="AG13" s="645"/>
      <c r="AH13" s="562"/>
      <c r="AI13" s="570"/>
      <c r="AJ13" s="633"/>
      <c r="AK13" s="636"/>
      <c r="AL13" s="633"/>
      <c r="AM13" s="707"/>
      <c r="AN13" s="639"/>
      <c r="AO13" s="709"/>
      <c r="AP13" s="639"/>
      <c r="AQ13" s="719"/>
      <c r="AR13" s="721"/>
      <c r="AS13" s="724"/>
      <c r="AT13" s="721"/>
      <c r="AU13" s="670"/>
      <c r="AV13" s="661"/>
      <c r="AW13" s="664"/>
      <c r="AX13" s="661"/>
      <c r="AY13" s="734"/>
      <c r="AZ13" s="605"/>
      <c r="BA13" s="602"/>
      <c r="BB13" s="605"/>
      <c r="BC13" s="739"/>
      <c r="BD13" s="614"/>
      <c r="BE13" s="611"/>
      <c r="BF13" s="614"/>
    </row>
    <row r="14" spans="1:69" ht="29.95" customHeight="1">
      <c r="A14" s="458"/>
      <c r="B14" s="451"/>
      <c r="C14" s="451"/>
      <c r="D14" s="583"/>
      <c r="E14" s="5"/>
      <c r="F14" s="460"/>
      <c r="G14" s="652"/>
      <c r="H14" s="587" t="s">
        <v>64</v>
      </c>
      <c r="I14" s="587"/>
      <c r="J14" s="587"/>
      <c r="K14" s="8" t="s">
        <v>81</v>
      </c>
      <c r="L14" s="8" t="s">
        <v>240</v>
      </c>
      <c r="M14" s="183" t="s">
        <v>233</v>
      </c>
      <c r="N14" s="177" t="s">
        <v>367</v>
      </c>
      <c r="O14" s="183" t="s">
        <v>26</v>
      </c>
      <c r="P14" s="648"/>
      <c r="Q14" s="568"/>
      <c r="R14" s="581"/>
      <c r="S14" s="583"/>
      <c r="T14" s="583"/>
      <c r="U14" s="581"/>
      <c r="V14" s="628"/>
      <c r="W14" s="581"/>
      <c r="X14" s="583"/>
      <c r="Y14" s="581"/>
      <c r="Z14" s="628"/>
      <c r="AA14" s="571"/>
      <c r="AB14" s="554"/>
      <c r="AC14" s="650"/>
      <c r="AD14" s="554"/>
      <c r="AE14" s="643"/>
      <c r="AF14" s="562"/>
      <c r="AG14" s="645"/>
      <c r="AH14" s="562"/>
      <c r="AI14" s="570"/>
      <c r="AJ14" s="633"/>
      <c r="AK14" s="636"/>
      <c r="AL14" s="633"/>
      <c r="AM14" s="707"/>
      <c r="AN14" s="639"/>
      <c r="AO14" s="709"/>
      <c r="AP14" s="639"/>
      <c r="AQ14" s="719"/>
      <c r="AR14" s="721"/>
      <c r="AS14" s="724"/>
      <c r="AT14" s="721"/>
      <c r="AU14" s="670"/>
      <c r="AV14" s="661"/>
      <c r="AW14" s="664"/>
      <c r="AX14" s="661"/>
      <c r="AY14" s="734"/>
      <c r="AZ14" s="605"/>
      <c r="BA14" s="602"/>
      <c r="BB14" s="605"/>
      <c r="BC14" s="739"/>
      <c r="BD14" s="614"/>
      <c r="BE14" s="611"/>
      <c r="BF14" s="614"/>
    </row>
    <row r="15" spans="1:69" ht="29.95" customHeight="1">
      <c r="A15" s="458"/>
      <c r="B15" s="451"/>
      <c r="C15" s="451"/>
      <c r="D15" s="583"/>
      <c r="E15" s="5"/>
      <c r="F15" s="460"/>
      <c r="G15" s="652"/>
      <c r="H15" s="587" t="s">
        <v>65</v>
      </c>
      <c r="I15" s="587"/>
      <c r="J15" s="587"/>
      <c r="K15" s="8" t="s">
        <v>82</v>
      </c>
      <c r="L15" s="8" t="s">
        <v>241</v>
      </c>
      <c r="M15" s="183" t="s">
        <v>233</v>
      </c>
      <c r="N15" s="177" t="s">
        <v>473</v>
      </c>
      <c r="O15" s="183" t="s">
        <v>26</v>
      </c>
      <c r="P15" s="648"/>
      <c r="Q15" s="568"/>
      <c r="R15" s="581"/>
      <c r="S15" s="583"/>
      <c r="T15" s="583"/>
      <c r="U15" s="581"/>
      <c r="V15" s="628"/>
      <c r="W15" s="581"/>
      <c r="X15" s="583"/>
      <c r="Y15" s="581"/>
      <c r="Z15" s="628"/>
      <c r="AA15" s="571"/>
      <c r="AB15" s="554"/>
      <c r="AC15" s="650"/>
      <c r="AD15" s="554"/>
      <c r="AE15" s="643"/>
      <c r="AF15" s="562"/>
      <c r="AG15" s="645"/>
      <c r="AH15" s="562"/>
      <c r="AI15" s="570"/>
      <c r="AJ15" s="633"/>
      <c r="AK15" s="636"/>
      <c r="AL15" s="633"/>
      <c r="AM15" s="707"/>
      <c r="AN15" s="639"/>
      <c r="AO15" s="709"/>
      <c r="AP15" s="639"/>
      <c r="AQ15" s="719"/>
      <c r="AR15" s="721"/>
      <c r="AS15" s="724"/>
      <c r="AT15" s="721"/>
      <c r="AU15" s="670"/>
      <c r="AV15" s="661"/>
      <c r="AW15" s="664"/>
      <c r="AX15" s="661"/>
      <c r="AY15" s="734"/>
      <c r="AZ15" s="605"/>
      <c r="BA15" s="602"/>
      <c r="BB15" s="605"/>
      <c r="BC15" s="739"/>
      <c r="BD15" s="614"/>
      <c r="BE15" s="611"/>
      <c r="BF15" s="614"/>
    </row>
    <row r="16" spans="1:69" ht="29.95" customHeight="1">
      <c r="A16" s="458"/>
      <c r="B16" s="451"/>
      <c r="C16" s="451"/>
      <c r="D16" s="583"/>
      <c r="E16" s="5"/>
      <c r="F16" s="460"/>
      <c r="G16" s="652"/>
      <c r="H16" s="587" t="s">
        <v>66</v>
      </c>
      <c r="I16" s="587"/>
      <c r="J16" s="587"/>
      <c r="K16" s="8" t="s">
        <v>83</v>
      </c>
      <c r="L16" s="8" t="s">
        <v>242</v>
      </c>
      <c r="M16" s="183" t="s">
        <v>233</v>
      </c>
      <c r="N16" s="177" t="s">
        <v>474</v>
      </c>
      <c r="O16" s="183" t="s">
        <v>26</v>
      </c>
      <c r="P16" s="648"/>
      <c r="Q16" s="568"/>
      <c r="R16" s="581"/>
      <c r="S16" s="583"/>
      <c r="T16" s="583"/>
      <c r="U16" s="581"/>
      <c r="V16" s="628"/>
      <c r="W16" s="581"/>
      <c r="X16" s="583"/>
      <c r="Y16" s="581"/>
      <c r="Z16" s="628"/>
      <c r="AA16" s="571"/>
      <c r="AB16" s="554"/>
      <c r="AC16" s="650"/>
      <c r="AD16" s="554"/>
      <c r="AE16" s="643"/>
      <c r="AF16" s="562"/>
      <c r="AG16" s="645"/>
      <c r="AH16" s="562"/>
      <c r="AI16" s="570"/>
      <c r="AJ16" s="633"/>
      <c r="AK16" s="636"/>
      <c r="AL16" s="633"/>
      <c r="AM16" s="707"/>
      <c r="AN16" s="639"/>
      <c r="AO16" s="709"/>
      <c r="AP16" s="639"/>
      <c r="AQ16" s="719"/>
      <c r="AR16" s="721"/>
      <c r="AS16" s="724"/>
      <c r="AT16" s="721"/>
      <c r="AU16" s="670"/>
      <c r="AV16" s="661"/>
      <c r="AW16" s="664"/>
      <c r="AX16" s="661"/>
      <c r="AY16" s="734"/>
      <c r="AZ16" s="605"/>
      <c r="BA16" s="602"/>
      <c r="BB16" s="605"/>
      <c r="BC16" s="739"/>
      <c r="BD16" s="614"/>
      <c r="BE16" s="611"/>
      <c r="BF16" s="614"/>
    </row>
    <row r="17" spans="1:72" ht="29.95" customHeight="1">
      <c r="A17" s="458"/>
      <c r="B17" s="451"/>
      <c r="C17" s="451"/>
      <c r="D17" s="583"/>
      <c r="E17" s="5"/>
      <c r="F17" s="460"/>
      <c r="G17" s="652"/>
      <c r="H17" s="587" t="s">
        <v>67</v>
      </c>
      <c r="I17" s="587"/>
      <c r="J17" s="587"/>
      <c r="K17" s="8" t="s">
        <v>84</v>
      </c>
      <c r="L17" s="8" t="s">
        <v>243</v>
      </c>
      <c r="M17" s="183" t="s">
        <v>233</v>
      </c>
      <c r="N17" s="177" t="s">
        <v>475</v>
      </c>
      <c r="O17" s="183" t="s">
        <v>26</v>
      </c>
      <c r="P17" s="648"/>
      <c r="Q17" s="568"/>
      <c r="R17" s="581"/>
      <c r="S17" s="583"/>
      <c r="T17" s="583"/>
      <c r="U17" s="581"/>
      <c r="V17" s="628"/>
      <c r="W17" s="581"/>
      <c r="X17" s="583"/>
      <c r="Y17" s="581"/>
      <c r="Z17" s="628"/>
      <c r="AA17" s="571"/>
      <c r="AB17" s="554"/>
      <c r="AC17" s="650"/>
      <c r="AD17" s="554"/>
      <c r="AE17" s="643"/>
      <c r="AF17" s="562"/>
      <c r="AG17" s="645"/>
      <c r="AH17" s="562"/>
      <c r="AI17" s="570"/>
      <c r="AJ17" s="633"/>
      <c r="AK17" s="636"/>
      <c r="AL17" s="633"/>
      <c r="AM17" s="707"/>
      <c r="AN17" s="639"/>
      <c r="AO17" s="709"/>
      <c r="AP17" s="639"/>
      <c r="AQ17" s="719"/>
      <c r="AR17" s="721"/>
      <c r="AS17" s="724"/>
      <c r="AT17" s="721"/>
      <c r="AU17" s="670"/>
      <c r="AV17" s="661"/>
      <c r="AW17" s="664"/>
      <c r="AX17" s="661"/>
      <c r="AY17" s="734"/>
      <c r="AZ17" s="605"/>
      <c r="BA17" s="602"/>
      <c r="BB17" s="605"/>
      <c r="BC17" s="739"/>
      <c r="BD17" s="614"/>
      <c r="BE17" s="611"/>
      <c r="BF17" s="614"/>
    </row>
    <row r="18" spans="1:72" ht="29.95" customHeight="1">
      <c r="A18" s="458"/>
      <c r="B18" s="451"/>
      <c r="C18" s="451"/>
      <c r="D18" s="583"/>
      <c r="E18" s="5"/>
      <c r="F18" s="460"/>
      <c r="G18" s="652"/>
      <c r="H18" s="587" t="s">
        <v>68</v>
      </c>
      <c r="I18" s="587"/>
      <c r="J18" s="587"/>
      <c r="K18" s="8" t="s">
        <v>85</v>
      </c>
      <c r="L18" s="8" t="s">
        <v>244</v>
      </c>
      <c r="M18" s="183" t="s">
        <v>233</v>
      </c>
      <c r="N18" s="177" t="s">
        <v>476</v>
      </c>
      <c r="O18" s="183" t="s">
        <v>26</v>
      </c>
      <c r="P18" s="648"/>
      <c r="Q18" s="568"/>
      <c r="R18" s="581"/>
      <c r="S18" s="583"/>
      <c r="T18" s="583"/>
      <c r="U18" s="581"/>
      <c r="V18" s="628"/>
      <c r="W18" s="581"/>
      <c r="X18" s="583"/>
      <c r="Y18" s="581"/>
      <c r="Z18" s="628"/>
      <c r="AA18" s="571"/>
      <c r="AB18" s="554"/>
      <c r="AC18" s="650"/>
      <c r="AD18" s="554"/>
      <c r="AE18" s="643"/>
      <c r="AF18" s="562"/>
      <c r="AG18" s="645"/>
      <c r="AH18" s="562"/>
      <c r="AI18" s="570"/>
      <c r="AJ18" s="633"/>
      <c r="AK18" s="636"/>
      <c r="AL18" s="633"/>
      <c r="AM18" s="707"/>
      <c r="AN18" s="639"/>
      <c r="AO18" s="709"/>
      <c r="AP18" s="639"/>
      <c r="AQ18" s="719"/>
      <c r="AR18" s="721"/>
      <c r="AS18" s="724"/>
      <c r="AT18" s="721"/>
      <c r="AU18" s="670"/>
      <c r="AV18" s="661"/>
      <c r="AW18" s="664"/>
      <c r="AX18" s="661"/>
      <c r="AY18" s="734"/>
      <c r="AZ18" s="605"/>
      <c r="BA18" s="602"/>
      <c r="BB18" s="605"/>
      <c r="BC18" s="739"/>
      <c r="BD18" s="614"/>
      <c r="BE18" s="611"/>
      <c r="BF18" s="614"/>
    </row>
    <row r="19" spans="1:72" ht="29.95" customHeight="1">
      <c r="A19" s="458"/>
      <c r="B19" s="451"/>
      <c r="C19" s="451"/>
      <c r="D19" s="583"/>
      <c r="E19" s="5"/>
      <c r="F19" s="460"/>
      <c r="G19" s="652"/>
      <c r="H19" s="587" t="s">
        <v>69</v>
      </c>
      <c r="I19" s="587"/>
      <c r="J19" s="587"/>
      <c r="K19" s="8" t="s">
        <v>86</v>
      </c>
      <c r="L19" s="8" t="s">
        <v>245</v>
      </c>
      <c r="M19" s="183" t="s">
        <v>233</v>
      </c>
      <c r="N19" s="177" t="s">
        <v>477</v>
      </c>
      <c r="O19" s="183" t="s">
        <v>26</v>
      </c>
      <c r="P19" s="648"/>
      <c r="Q19" s="568"/>
      <c r="R19" s="581"/>
      <c r="S19" s="583"/>
      <c r="T19" s="583"/>
      <c r="U19" s="581"/>
      <c r="V19" s="628"/>
      <c r="W19" s="581"/>
      <c r="X19" s="583"/>
      <c r="Y19" s="581"/>
      <c r="Z19" s="628"/>
      <c r="AA19" s="571"/>
      <c r="AB19" s="554"/>
      <c r="AC19" s="650"/>
      <c r="AD19" s="554"/>
      <c r="AE19" s="643"/>
      <c r="AF19" s="562"/>
      <c r="AG19" s="645"/>
      <c r="AH19" s="562"/>
      <c r="AI19" s="570"/>
      <c r="AJ19" s="633"/>
      <c r="AK19" s="636"/>
      <c r="AL19" s="633"/>
      <c r="AM19" s="707"/>
      <c r="AN19" s="639"/>
      <c r="AO19" s="709"/>
      <c r="AP19" s="639"/>
      <c r="AQ19" s="719"/>
      <c r="AR19" s="721"/>
      <c r="AS19" s="724"/>
      <c r="AT19" s="721"/>
      <c r="AU19" s="670"/>
      <c r="AV19" s="661"/>
      <c r="AW19" s="664"/>
      <c r="AX19" s="661"/>
      <c r="AY19" s="734"/>
      <c r="AZ19" s="605"/>
      <c r="BA19" s="602"/>
      <c r="BB19" s="605"/>
      <c r="BC19" s="739"/>
      <c r="BD19" s="614"/>
      <c r="BE19" s="611"/>
      <c r="BF19" s="614"/>
    </row>
    <row r="20" spans="1:72" ht="29.95" customHeight="1">
      <c r="A20" s="458"/>
      <c r="B20" s="451"/>
      <c r="C20" s="451"/>
      <c r="D20" s="583"/>
      <c r="E20" s="5"/>
      <c r="F20" s="460"/>
      <c r="G20" s="652"/>
      <c r="H20" s="587" t="s">
        <v>70</v>
      </c>
      <c r="I20" s="587"/>
      <c r="J20" s="587"/>
      <c r="K20" s="8" t="s">
        <v>87</v>
      </c>
      <c r="L20" s="8" t="s">
        <v>246</v>
      </c>
      <c r="M20" s="183" t="s">
        <v>233</v>
      </c>
      <c r="N20" s="177" t="s">
        <v>478</v>
      </c>
      <c r="O20" s="183" t="s">
        <v>26</v>
      </c>
      <c r="P20" s="648"/>
      <c r="Q20" s="568"/>
      <c r="R20" s="581"/>
      <c r="S20" s="583"/>
      <c r="T20" s="583"/>
      <c r="U20" s="581"/>
      <c r="V20" s="628"/>
      <c r="W20" s="581"/>
      <c r="X20" s="583"/>
      <c r="Y20" s="581"/>
      <c r="Z20" s="628"/>
      <c r="AA20" s="571"/>
      <c r="AB20" s="554"/>
      <c r="AC20" s="650"/>
      <c r="AD20" s="554"/>
      <c r="AE20" s="643"/>
      <c r="AF20" s="562"/>
      <c r="AG20" s="645"/>
      <c r="AH20" s="562"/>
      <c r="AI20" s="570"/>
      <c r="AJ20" s="633"/>
      <c r="AK20" s="636"/>
      <c r="AL20" s="633"/>
      <c r="AM20" s="707"/>
      <c r="AN20" s="639"/>
      <c r="AO20" s="709"/>
      <c r="AP20" s="639"/>
      <c r="AQ20" s="719"/>
      <c r="AR20" s="721"/>
      <c r="AS20" s="724"/>
      <c r="AT20" s="721"/>
      <c r="AU20" s="670"/>
      <c r="AV20" s="661"/>
      <c r="AW20" s="664"/>
      <c r="AX20" s="661"/>
      <c r="AY20" s="734"/>
      <c r="AZ20" s="605"/>
      <c r="BA20" s="602"/>
      <c r="BB20" s="605"/>
      <c r="BC20" s="739"/>
      <c r="BD20" s="614"/>
      <c r="BE20" s="611"/>
      <c r="BF20" s="614"/>
    </row>
    <row r="21" spans="1:72" ht="29.95" customHeight="1">
      <c r="A21" s="458"/>
      <c r="B21" s="451"/>
      <c r="C21" s="451"/>
      <c r="D21" s="619"/>
      <c r="E21" s="5"/>
      <c r="F21" s="460"/>
      <c r="G21" s="653"/>
      <c r="H21" s="587" t="s">
        <v>71</v>
      </c>
      <c r="I21" s="587"/>
      <c r="J21" s="587"/>
      <c r="K21" s="8" t="s">
        <v>88</v>
      </c>
      <c r="L21" s="8" t="s">
        <v>247</v>
      </c>
      <c r="M21" s="183" t="s">
        <v>233</v>
      </c>
      <c r="N21" s="177" t="s">
        <v>479</v>
      </c>
      <c r="O21" s="183" t="s">
        <v>26</v>
      </c>
      <c r="P21" s="593"/>
      <c r="Q21" s="568"/>
      <c r="R21" s="581"/>
      <c r="S21" s="583"/>
      <c r="T21" s="583"/>
      <c r="U21" s="581"/>
      <c r="V21" s="628"/>
      <c r="W21" s="620"/>
      <c r="X21" s="619"/>
      <c r="Y21" s="620"/>
      <c r="Z21" s="628"/>
      <c r="AA21" s="571"/>
      <c r="AB21" s="555"/>
      <c r="AC21" s="651"/>
      <c r="AD21" s="555"/>
      <c r="AE21" s="643"/>
      <c r="AF21" s="563"/>
      <c r="AG21" s="646"/>
      <c r="AH21" s="563"/>
      <c r="AI21" s="570"/>
      <c r="AJ21" s="634"/>
      <c r="AK21" s="637"/>
      <c r="AL21" s="634"/>
      <c r="AM21" s="707"/>
      <c r="AN21" s="640"/>
      <c r="AO21" s="710"/>
      <c r="AP21" s="640"/>
      <c r="AQ21" s="719"/>
      <c r="AR21" s="722"/>
      <c r="AS21" s="725"/>
      <c r="AT21" s="722"/>
      <c r="AU21" s="670"/>
      <c r="AV21" s="662"/>
      <c r="AW21" s="665"/>
      <c r="AX21" s="662"/>
      <c r="AY21" s="734"/>
      <c r="AZ21" s="606"/>
      <c r="BA21" s="603"/>
      <c r="BB21" s="606"/>
      <c r="BC21" s="739"/>
      <c r="BD21" s="615"/>
      <c r="BE21" s="612"/>
      <c r="BF21" s="615"/>
    </row>
    <row r="22" spans="1:72" s="405" customFormat="1" ht="25.05" customHeight="1">
      <c r="A22" s="15"/>
      <c r="B22" s="15"/>
      <c r="C22" s="15"/>
      <c r="D22" s="15"/>
      <c r="E22" s="15"/>
      <c r="F22" s="15"/>
      <c r="G22" s="15"/>
      <c r="H22" s="17"/>
      <c r="I22" s="17"/>
      <c r="J22" s="126"/>
      <c r="K22" s="17"/>
      <c r="L22" s="19"/>
      <c r="M22" s="19"/>
      <c r="N22" s="19"/>
      <c r="O22" s="19"/>
      <c r="P22" s="17"/>
      <c r="Q22" s="399"/>
      <c r="R22" s="402">
        <f>SUM(R4:R21)</f>
        <v>35120</v>
      </c>
      <c r="S22" s="400"/>
      <c r="T22" s="400"/>
      <c r="U22" s="402">
        <f>SUM(U4:U21)</f>
        <v>111356800</v>
      </c>
      <c r="V22" s="399"/>
      <c r="W22" s="402">
        <f>SUM(W4:W21)</f>
        <v>12748.8</v>
      </c>
      <c r="X22" s="400"/>
      <c r="Y22" s="402">
        <f>SUM(Y4:Y21)</f>
        <v>65034240</v>
      </c>
      <c r="Z22" s="399"/>
      <c r="AA22" s="399"/>
      <c r="AB22" s="402">
        <f>SUM(AB4:AB21)</f>
        <v>12748.8</v>
      </c>
      <c r="AC22" s="441"/>
      <c r="AD22" s="402">
        <f>SUM(AD4:AD21)</f>
        <v>11723980.800000001</v>
      </c>
      <c r="AE22" s="399"/>
      <c r="AF22" s="402">
        <f>SUM(AF4:AF21)</f>
        <v>12748.8</v>
      </c>
      <c r="AG22" s="400"/>
      <c r="AH22" s="402">
        <f>SUM(AH4:AH21)</f>
        <v>4169318.3999999999</v>
      </c>
      <c r="AI22" s="399"/>
      <c r="AJ22" s="402">
        <f>SUM(AJ4:AJ21)</f>
        <v>12748.8</v>
      </c>
      <c r="AK22" s="400"/>
      <c r="AL22" s="402">
        <f>SUM(AL4:AL21)</f>
        <v>4204953.5999999996</v>
      </c>
      <c r="AM22" s="399"/>
      <c r="AN22" s="402">
        <f>SUM(AN4:AN21)</f>
        <v>12748.8</v>
      </c>
      <c r="AO22" s="400"/>
      <c r="AP22" s="402">
        <f>SUM(AP4:AP21)</f>
        <v>1817395.2</v>
      </c>
      <c r="AQ22" s="399"/>
      <c r="AR22" s="402">
        <f>SUM(AR4:AR21)</f>
        <v>12748.8</v>
      </c>
      <c r="AS22" s="400"/>
      <c r="AT22" s="402">
        <f>SUM(AT4:AT21)</f>
        <v>5416550.4000000004</v>
      </c>
      <c r="AU22" s="399"/>
      <c r="AV22" s="402">
        <f>SUM(AV4:AV21)</f>
        <v>12748.8</v>
      </c>
      <c r="AW22" s="400"/>
      <c r="AX22" s="402">
        <f>SUM(AX4:AX21)</f>
        <v>2494464</v>
      </c>
      <c r="AY22" s="399"/>
      <c r="AZ22" s="402">
        <f>SUM(AZ4:AZ21)</f>
        <v>12748.8</v>
      </c>
      <c r="BA22" s="400"/>
      <c r="BB22" s="402">
        <f>SUM(BB4:BB21)</f>
        <v>3884236.7999999998</v>
      </c>
      <c r="BC22" s="399"/>
      <c r="BD22" s="402">
        <f>SUM(BD4:BD21)</f>
        <v>12748.8</v>
      </c>
      <c r="BE22" s="400"/>
      <c r="BF22" s="402">
        <f>SUM(BF4:BF21)</f>
        <v>31323340.800000001</v>
      </c>
      <c r="BH22" s="393">
        <f>(AD22+AH22+AL22+AP22+AT22+AX22+BB22+BF22)</f>
        <v>65034240</v>
      </c>
      <c r="BI22" s="406"/>
      <c r="BJ22" s="406"/>
      <c r="BK22" s="406"/>
      <c r="BL22" s="406"/>
      <c r="BM22" s="406"/>
      <c r="BN22" s="406"/>
      <c r="BO22" s="406"/>
      <c r="BP22" s="406"/>
      <c r="BQ22" s="406"/>
      <c r="BR22" s="406"/>
      <c r="BS22" s="406"/>
      <c r="BT22" s="406"/>
    </row>
    <row r="23" spans="1:72" s="38" customFormat="1" ht="25.05" customHeight="1">
      <c r="A23" s="413"/>
      <c r="B23" s="413"/>
      <c r="C23" s="413"/>
      <c r="D23" s="413"/>
      <c r="E23" s="413"/>
      <c r="F23" s="413"/>
      <c r="G23" s="413"/>
      <c r="H23" s="41"/>
      <c r="I23" s="41"/>
      <c r="J23" s="42"/>
      <c r="K23" s="41"/>
      <c r="L23" s="43"/>
      <c r="M23" s="43"/>
      <c r="N23" s="43"/>
      <c r="O23" s="43"/>
      <c r="P23" s="41"/>
      <c r="Q23" s="44"/>
      <c r="R23" s="407"/>
      <c r="S23" s="45"/>
      <c r="T23" s="45"/>
      <c r="U23" s="407"/>
      <c r="V23" s="44"/>
      <c r="W23" s="407"/>
      <c r="X23" s="443" t="s">
        <v>414</v>
      </c>
      <c r="Y23" s="407">
        <f>(Y22*4%)</f>
        <v>2601369.6000000001</v>
      </c>
      <c r="Z23" s="44"/>
      <c r="AA23" s="44"/>
      <c r="AB23" s="407"/>
      <c r="AC23" s="443"/>
      <c r="AD23" s="407">
        <f>(AD22*4%)</f>
        <v>468959.23200000002</v>
      </c>
      <c r="AE23" s="44"/>
      <c r="AF23" s="407"/>
      <c r="AG23" s="45"/>
      <c r="AH23" s="407">
        <f>(AH22*4%)</f>
        <v>166772.736</v>
      </c>
      <c r="AI23" s="44"/>
      <c r="AJ23" s="407"/>
      <c r="AK23" s="45"/>
      <c r="AL23" s="407">
        <f>(AL22*4%)</f>
        <v>168198.144</v>
      </c>
      <c r="AM23" s="44"/>
      <c r="AN23" s="407"/>
      <c r="AO23" s="45"/>
      <c r="AP23" s="407">
        <f>(AP22*4%)</f>
        <v>72695.808000000005</v>
      </c>
      <c r="AQ23" s="44"/>
      <c r="AR23" s="407"/>
      <c r="AS23" s="45"/>
      <c r="AT23" s="407">
        <f>(AT22*4%)</f>
        <v>216662.01600000003</v>
      </c>
      <c r="AU23" s="44"/>
      <c r="AV23" s="407"/>
      <c r="AW23" s="45"/>
      <c r="AX23" s="407">
        <f>(AX22*4%)</f>
        <v>99778.559999999998</v>
      </c>
      <c r="AY23" s="44"/>
      <c r="AZ23" s="407"/>
      <c r="BA23" s="45"/>
      <c r="BB23" s="407">
        <f>(BB22*4%)</f>
        <v>155369.47200000001</v>
      </c>
      <c r="BC23" s="44"/>
      <c r="BD23" s="407"/>
      <c r="BE23" s="45"/>
      <c r="BF23" s="407">
        <f>(BF22*4%)</f>
        <v>1252933.632</v>
      </c>
      <c r="BH23" s="39">
        <f t="shared" ref="BH23:BH24" si="10">(AD23+AH23+AL23+AP23+AT23+AX23+BB23+BF23)</f>
        <v>2601369.6000000001</v>
      </c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</row>
    <row r="24" spans="1:72" s="38" customFormat="1" ht="25.05" customHeight="1">
      <c r="A24" s="413"/>
      <c r="B24" s="413"/>
      <c r="C24" s="413"/>
      <c r="D24" s="413"/>
      <c r="E24" s="413"/>
      <c r="F24" s="413"/>
      <c r="G24" s="413"/>
      <c r="H24" s="41"/>
      <c r="I24" s="41"/>
      <c r="J24" s="42"/>
      <c r="K24" s="41"/>
      <c r="L24" s="43"/>
      <c r="M24" s="43"/>
      <c r="N24" s="43"/>
      <c r="O24" s="43"/>
      <c r="P24" s="41"/>
      <c r="Q24" s="44"/>
      <c r="R24" s="407"/>
      <c r="S24" s="45"/>
      <c r="T24" s="45"/>
      <c r="U24" s="407"/>
      <c r="V24" s="44"/>
      <c r="W24" s="407"/>
      <c r="X24" s="443" t="s">
        <v>416</v>
      </c>
      <c r="Y24" s="407">
        <f>(Y22+Y23)</f>
        <v>67635609.599999994</v>
      </c>
      <c r="Z24" s="44"/>
      <c r="AA24" s="44"/>
      <c r="AB24" s="407"/>
      <c r="AC24" s="443"/>
      <c r="AD24" s="407">
        <f>(AD22+AD23)</f>
        <v>12192940.032000002</v>
      </c>
      <c r="AE24" s="44"/>
      <c r="AF24" s="407"/>
      <c r="AG24" s="45"/>
      <c r="AH24" s="407">
        <f>(AH22+AH23)</f>
        <v>4336091.1359999999</v>
      </c>
      <c r="AI24" s="44"/>
      <c r="AJ24" s="407"/>
      <c r="AK24" s="45"/>
      <c r="AL24" s="407">
        <f>(AL22+AL23)</f>
        <v>4373151.7439999999</v>
      </c>
      <c r="AM24" s="44"/>
      <c r="AN24" s="407"/>
      <c r="AO24" s="45"/>
      <c r="AP24" s="407">
        <f>(AP22+AP23)</f>
        <v>1890091.0079999999</v>
      </c>
      <c r="AQ24" s="44"/>
      <c r="AR24" s="407"/>
      <c r="AS24" s="45"/>
      <c r="AT24" s="407">
        <f>(AT22+AT23)</f>
        <v>5633212.4160000002</v>
      </c>
      <c r="AU24" s="44"/>
      <c r="AV24" s="407"/>
      <c r="AW24" s="45"/>
      <c r="AX24" s="407">
        <f>(AX22+AX23)</f>
        <v>2594242.5600000001</v>
      </c>
      <c r="AY24" s="44"/>
      <c r="AZ24" s="407"/>
      <c r="BA24" s="45"/>
      <c r="BB24" s="407">
        <f>(BB22+BB23)</f>
        <v>4039606.2719999999</v>
      </c>
      <c r="BC24" s="44"/>
      <c r="BD24" s="407"/>
      <c r="BE24" s="45"/>
      <c r="BF24" s="407">
        <f>(BF22+BF23)</f>
        <v>32576274.432</v>
      </c>
      <c r="BH24" s="39">
        <f t="shared" si="10"/>
        <v>67635609.599999994</v>
      </c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</row>
    <row r="25" spans="1:72" s="411" customFormat="1" ht="25.05" customHeight="1">
      <c r="A25" s="15"/>
      <c r="B25" s="15"/>
      <c r="C25" s="15"/>
      <c r="D25" s="502" t="s">
        <v>398</v>
      </c>
      <c r="E25" s="502"/>
      <c r="F25" s="502"/>
      <c r="G25" s="502"/>
      <c r="H25" s="502"/>
      <c r="I25" s="502"/>
      <c r="J25" s="502"/>
      <c r="K25" s="502"/>
      <c r="L25" s="502"/>
      <c r="M25" s="502"/>
      <c r="N25" s="502"/>
      <c r="O25" s="502"/>
      <c r="P25" s="502"/>
      <c r="Q25" s="409"/>
      <c r="R25" s="402"/>
      <c r="S25" s="410"/>
      <c r="T25" s="410"/>
      <c r="U25" s="402"/>
      <c r="V25" s="409"/>
      <c r="W25" s="402"/>
      <c r="X25" s="410"/>
      <c r="Y25" s="402">
        <v>7374616</v>
      </c>
      <c r="Z25" s="409"/>
      <c r="AA25" s="409"/>
      <c r="AB25" s="402"/>
      <c r="AC25" s="410"/>
      <c r="AD25" s="402">
        <v>1327430.8799999999</v>
      </c>
      <c r="AE25" s="409"/>
      <c r="AF25" s="402"/>
      <c r="AG25" s="410"/>
      <c r="AH25" s="402">
        <v>368730.8</v>
      </c>
      <c r="AI25" s="409"/>
      <c r="AJ25" s="402"/>
      <c r="AK25" s="410"/>
      <c r="AL25" s="402">
        <v>589969.28</v>
      </c>
      <c r="AM25" s="409"/>
      <c r="AN25" s="402"/>
      <c r="AO25" s="410"/>
      <c r="AP25" s="402">
        <v>73746.16</v>
      </c>
      <c r="AQ25" s="409"/>
      <c r="AR25" s="402"/>
      <c r="AS25" s="410"/>
      <c r="AT25" s="402">
        <v>737461.6</v>
      </c>
      <c r="AU25" s="409"/>
      <c r="AV25" s="402"/>
      <c r="AW25" s="410"/>
      <c r="AX25" s="402">
        <v>221238.48</v>
      </c>
      <c r="AY25" s="409"/>
      <c r="AZ25" s="402"/>
      <c r="BA25" s="410"/>
      <c r="BB25" s="402">
        <v>294984.64</v>
      </c>
      <c r="BC25" s="409"/>
      <c r="BD25" s="402"/>
      <c r="BE25" s="410"/>
      <c r="BF25" s="402">
        <v>3761054.16</v>
      </c>
      <c r="BH25" s="393">
        <f>(AD25+AH25+AL25+AP25+AT25+AX25+BB25+BF25)</f>
        <v>7374616</v>
      </c>
      <c r="BI25" s="406"/>
      <c r="BJ25" s="412"/>
      <c r="BK25" s="412"/>
      <c r="BL25" s="412"/>
      <c r="BM25" s="412"/>
      <c r="BN25" s="412"/>
      <c r="BO25" s="412"/>
      <c r="BP25" s="412"/>
      <c r="BQ25" s="412"/>
      <c r="BR25" s="412"/>
      <c r="BS25" s="412"/>
      <c r="BT25" s="412"/>
    </row>
    <row r="26" spans="1:72" s="411" customFormat="1" ht="25.05" customHeight="1">
      <c r="A26" s="15"/>
      <c r="B26" s="15"/>
      <c r="C26" s="15"/>
      <c r="D26" s="442"/>
      <c r="E26" s="442"/>
      <c r="F26" s="442"/>
      <c r="G26" s="442"/>
      <c r="H26" s="442"/>
      <c r="I26" s="442"/>
      <c r="J26" s="442"/>
      <c r="K26" s="442"/>
      <c r="L26" s="442"/>
      <c r="M26" s="442"/>
      <c r="N26" s="442"/>
      <c r="O26" s="442"/>
      <c r="P26" s="442"/>
      <c r="Q26" s="409"/>
      <c r="R26" s="402"/>
      <c r="S26" s="410"/>
      <c r="T26" s="410"/>
      <c r="U26" s="402"/>
      <c r="V26" s="409"/>
      <c r="W26" s="402"/>
      <c r="X26" s="443" t="s">
        <v>414</v>
      </c>
      <c r="Y26" s="407">
        <f>(Y25*4%)</f>
        <v>294984.64</v>
      </c>
      <c r="Z26" s="409"/>
      <c r="AA26" s="409"/>
      <c r="AB26" s="402"/>
      <c r="AC26" s="443"/>
      <c r="AD26" s="407">
        <f>(AD25*4%)</f>
        <v>53097.235199999996</v>
      </c>
      <c r="AE26" s="409"/>
      <c r="AF26" s="402"/>
      <c r="AG26" s="410"/>
      <c r="AH26" s="407">
        <f>(AH25*4%)</f>
        <v>14749.232</v>
      </c>
      <c r="AI26" s="409"/>
      <c r="AJ26" s="402"/>
      <c r="AK26" s="410"/>
      <c r="AL26" s="407">
        <f>(AL25*4%)</f>
        <v>23598.771200000003</v>
      </c>
      <c r="AM26" s="409"/>
      <c r="AN26" s="402"/>
      <c r="AO26" s="410"/>
      <c r="AP26" s="407">
        <f>(AP25*4%)</f>
        <v>2949.8464000000004</v>
      </c>
      <c r="AQ26" s="409"/>
      <c r="AR26" s="402"/>
      <c r="AS26" s="410"/>
      <c r="AT26" s="407">
        <f>(AT25*4%)</f>
        <v>29498.464</v>
      </c>
      <c r="AU26" s="409"/>
      <c r="AV26" s="402"/>
      <c r="AW26" s="410"/>
      <c r="AX26" s="407">
        <f>(AX25*4%)</f>
        <v>8849.5392000000011</v>
      </c>
      <c r="AY26" s="409"/>
      <c r="AZ26" s="402"/>
      <c r="BA26" s="410"/>
      <c r="BB26" s="407">
        <f>(BB25*4%)</f>
        <v>11799.385600000001</v>
      </c>
      <c r="BC26" s="409"/>
      <c r="BD26" s="402"/>
      <c r="BE26" s="410"/>
      <c r="BF26" s="407">
        <f>(BF25*4%)</f>
        <v>150442.16640000002</v>
      </c>
      <c r="BH26" s="39">
        <f t="shared" ref="BH26:BH27" si="11">(AD26+AH26+AL26+AP26+AT26+AX26+BB26+BF26)</f>
        <v>294984.64</v>
      </c>
      <c r="BI26" s="406"/>
      <c r="BJ26" s="412"/>
      <c r="BK26" s="412"/>
      <c r="BL26" s="412"/>
      <c r="BM26" s="412"/>
      <c r="BN26" s="412"/>
      <c r="BO26" s="412"/>
      <c r="BP26" s="412"/>
      <c r="BQ26" s="412"/>
      <c r="BR26" s="412"/>
      <c r="BS26" s="412"/>
      <c r="BT26" s="412"/>
    </row>
    <row r="27" spans="1:72" s="405" customFormat="1" ht="25.05" customHeight="1">
      <c r="A27" s="15"/>
      <c r="B27" s="15"/>
      <c r="C27" s="15"/>
      <c r="D27" s="15"/>
      <c r="E27" s="15"/>
      <c r="F27" s="15"/>
      <c r="G27" s="15"/>
      <c r="H27" s="17"/>
      <c r="I27" s="17"/>
      <c r="J27" s="126"/>
      <c r="K27" s="17"/>
      <c r="L27" s="19"/>
      <c r="M27" s="19"/>
      <c r="N27" s="19"/>
      <c r="O27" s="19"/>
      <c r="P27" s="17"/>
      <c r="Q27" s="399"/>
      <c r="R27" s="402"/>
      <c r="S27" s="400"/>
      <c r="T27" s="400"/>
      <c r="U27" s="402"/>
      <c r="V27" s="399"/>
      <c r="W27" s="402"/>
      <c r="X27" s="443" t="s">
        <v>416</v>
      </c>
      <c r="Y27" s="407">
        <f>(Y25+Y26)</f>
        <v>7669600.6399999997</v>
      </c>
      <c r="Z27" s="399"/>
      <c r="AA27" s="399"/>
      <c r="AB27" s="402"/>
      <c r="AC27" s="443"/>
      <c r="AD27" s="407">
        <f>(AD25+AD26)</f>
        <v>1380528.1151999999</v>
      </c>
      <c r="AE27" s="399"/>
      <c r="AF27" s="402"/>
      <c r="AG27" s="400"/>
      <c r="AH27" s="407">
        <f>(AH25+AH26)</f>
        <v>383480.03200000001</v>
      </c>
      <c r="AI27" s="399"/>
      <c r="AJ27" s="402"/>
      <c r="AK27" s="400"/>
      <c r="AL27" s="407">
        <f>(AL25+AL26)</f>
        <v>613568.05119999999</v>
      </c>
      <c r="AM27" s="399"/>
      <c r="AN27" s="402"/>
      <c r="AO27" s="400"/>
      <c r="AP27" s="407">
        <f>(AP25+AP26)</f>
        <v>76696.006399999998</v>
      </c>
      <c r="AQ27" s="399"/>
      <c r="AR27" s="402"/>
      <c r="AS27" s="400"/>
      <c r="AT27" s="407">
        <f>(AT25+AT26)</f>
        <v>766960.06400000001</v>
      </c>
      <c r="AU27" s="399"/>
      <c r="AV27" s="402"/>
      <c r="AW27" s="400"/>
      <c r="AX27" s="407">
        <f>(AX25+AX26)</f>
        <v>230088.01920000001</v>
      </c>
      <c r="AY27" s="399"/>
      <c r="AZ27" s="402"/>
      <c r="BA27" s="400"/>
      <c r="BB27" s="407">
        <f>(BB25+BB26)</f>
        <v>306784.02559999999</v>
      </c>
      <c r="BC27" s="399"/>
      <c r="BD27" s="402"/>
      <c r="BE27" s="400"/>
      <c r="BF27" s="407">
        <f>(BF25+BF26)</f>
        <v>3911496.3264000001</v>
      </c>
      <c r="BH27" s="39">
        <f t="shared" si="11"/>
        <v>7669600.6399999997</v>
      </c>
      <c r="BI27" s="406"/>
      <c r="BJ27" s="406"/>
      <c r="BK27" s="406"/>
      <c r="BL27" s="406"/>
      <c r="BM27" s="406"/>
      <c r="BN27" s="406"/>
      <c r="BO27" s="406"/>
      <c r="BP27" s="406"/>
      <c r="BQ27" s="406"/>
      <c r="BR27" s="406"/>
      <c r="BS27" s="406"/>
      <c r="BT27" s="406"/>
    </row>
    <row r="28" spans="1:72" ht="50" customHeight="1">
      <c r="A28" s="450" t="s">
        <v>496</v>
      </c>
      <c r="B28" s="450" t="s">
        <v>9</v>
      </c>
      <c r="C28" s="450" t="s">
        <v>495</v>
      </c>
      <c r="D28" s="677" t="s">
        <v>7</v>
      </c>
      <c r="E28" s="99"/>
      <c r="F28" s="457" t="s">
        <v>6</v>
      </c>
      <c r="G28" s="679" t="s">
        <v>11</v>
      </c>
      <c r="H28" s="679" t="s">
        <v>0</v>
      </c>
      <c r="I28" s="679"/>
      <c r="J28" s="679"/>
      <c r="K28" s="681" t="s">
        <v>1</v>
      </c>
      <c r="L28" s="681" t="s">
        <v>2</v>
      </c>
      <c r="M28" s="681" t="s">
        <v>229</v>
      </c>
      <c r="N28" s="681" t="s">
        <v>20</v>
      </c>
      <c r="O28" s="681" t="s">
        <v>28</v>
      </c>
      <c r="P28" s="683" t="s">
        <v>12</v>
      </c>
      <c r="Q28" s="488" t="s">
        <v>15</v>
      </c>
      <c r="R28" s="488"/>
      <c r="S28" s="488"/>
      <c r="T28" s="488"/>
      <c r="U28" s="488"/>
      <c r="V28" s="489" t="s">
        <v>347</v>
      </c>
      <c r="W28" s="489"/>
      <c r="X28" s="489"/>
      <c r="Y28" s="489"/>
      <c r="Z28" s="389" t="s">
        <v>19</v>
      </c>
      <c r="AA28" s="490" t="s">
        <v>348</v>
      </c>
      <c r="AB28" s="490"/>
      <c r="AC28" s="490"/>
      <c r="AD28" s="490"/>
      <c r="AE28" s="491" t="s">
        <v>349</v>
      </c>
      <c r="AF28" s="491"/>
      <c r="AG28" s="491"/>
      <c r="AH28" s="491"/>
      <c r="AI28" s="505" t="s">
        <v>350</v>
      </c>
      <c r="AJ28" s="505"/>
      <c r="AK28" s="505"/>
      <c r="AL28" s="505"/>
      <c r="AM28" s="506" t="s">
        <v>351</v>
      </c>
      <c r="AN28" s="506"/>
      <c r="AO28" s="506"/>
      <c r="AP28" s="506"/>
      <c r="AQ28" s="507" t="s">
        <v>352</v>
      </c>
      <c r="AR28" s="507"/>
      <c r="AS28" s="507"/>
      <c r="AT28" s="507"/>
      <c r="AU28" s="508" t="s">
        <v>353</v>
      </c>
      <c r="AV28" s="508"/>
      <c r="AW28" s="508"/>
      <c r="AX28" s="508"/>
      <c r="AY28" s="509" t="s">
        <v>354</v>
      </c>
      <c r="AZ28" s="509"/>
      <c r="BA28" s="509"/>
      <c r="BB28" s="509"/>
      <c r="BC28" s="503" t="s">
        <v>355</v>
      </c>
      <c r="BD28" s="503"/>
      <c r="BE28" s="503"/>
      <c r="BF28" s="503"/>
    </row>
    <row r="29" spans="1:72" ht="42.05" customHeight="1">
      <c r="A29" s="450"/>
      <c r="B29" s="450"/>
      <c r="C29" s="450"/>
      <c r="D29" s="678"/>
      <c r="E29" s="390" t="s">
        <v>8</v>
      </c>
      <c r="F29" s="457"/>
      <c r="G29" s="680"/>
      <c r="H29" s="680"/>
      <c r="I29" s="680"/>
      <c r="J29" s="680"/>
      <c r="K29" s="682"/>
      <c r="L29" s="682"/>
      <c r="M29" s="682"/>
      <c r="N29" s="682"/>
      <c r="O29" s="682"/>
      <c r="P29" s="684"/>
      <c r="Q29" s="480" t="s">
        <v>24</v>
      </c>
      <c r="R29" s="482" t="s">
        <v>23</v>
      </c>
      <c r="S29" s="623" t="s">
        <v>17</v>
      </c>
      <c r="T29" s="624"/>
      <c r="U29" s="482" t="s">
        <v>14</v>
      </c>
      <c r="V29" s="480" t="s">
        <v>53</v>
      </c>
      <c r="W29" s="482" t="s">
        <v>54</v>
      </c>
      <c r="X29" s="492" t="s">
        <v>17</v>
      </c>
      <c r="Y29" s="482" t="s">
        <v>14</v>
      </c>
      <c r="Z29" s="480" t="s">
        <v>25</v>
      </c>
      <c r="AA29" s="494" t="s">
        <v>53</v>
      </c>
      <c r="AB29" s="496" t="s">
        <v>54</v>
      </c>
      <c r="AC29" s="696" t="s">
        <v>17</v>
      </c>
      <c r="AD29" s="496" t="s">
        <v>14</v>
      </c>
      <c r="AE29" s="498" t="s">
        <v>53</v>
      </c>
      <c r="AF29" s="500" t="s">
        <v>54</v>
      </c>
      <c r="AG29" s="701" t="s">
        <v>17</v>
      </c>
      <c r="AH29" s="500" t="s">
        <v>14</v>
      </c>
      <c r="AI29" s="522" t="s">
        <v>53</v>
      </c>
      <c r="AJ29" s="484" t="s">
        <v>54</v>
      </c>
      <c r="AK29" s="657" t="s">
        <v>17</v>
      </c>
      <c r="AL29" s="484" t="s">
        <v>14</v>
      </c>
      <c r="AM29" s="514" t="s">
        <v>53</v>
      </c>
      <c r="AN29" s="467" t="s">
        <v>54</v>
      </c>
      <c r="AO29" s="713" t="s">
        <v>17</v>
      </c>
      <c r="AP29" s="467" t="s">
        <v>14</v>
      </c>
      <c r="AQ29" s="469" t="s">
        <v>53</v>
      </c>
      <c r="AR29" s="471" t="s">
        <v>54</v>
      </c>
      <c r="AS29" s="726" t="s">
        <v>17</v>
      </c>
      <c r="AT29" s="471" t="s">
        <v>14</v>
      </c>
      <c r="AU29" s="473" t="s">
        <v>53</v>
      </c>
      <c r="AV29" s="475" t="s">
        <v>54</v>
      </c>
      <c r="AW29" s="666" t="s">
        <v>17</v>
      </c>
      <c r="AX29" s="475" t="s">
        <v>14</v>
      </c>
      <c r="AY29" s="520" t="s">
        <v>53</v>
      </c>
      <c r="AZ29" s="510" t="s">
        <v>54</v>
      </c>
      <c r="BA29" s="735" t="s">
        <v>17</v>
      </c>
      <c r="BB29" s="510" t="s">
        <v>14</v>
      </c>
      <c r="BC29" s="512" t="s">
        <v>53</v>
      </c>
      <c r="BD29" s="486" t="s">
        <v>54</v>
      </c>
      <c r="BE29" s="740" t="s">
        <v>17</v>
      </c>
      <c r="BF29" s="486" t="s">
        <v>14</v>
      </c>
      <c r="BG29" s="7"/>
      <c r="BH29" s="394"/>
      <c r="BI29" s="66"/>
      <c r="BJ29" s="66"/>
      <c r="BK29" s="66"/>
      <c r="BL29" s="66"/>
      <c r="BM29" s="66"/>
      <c r="BN29" s="66"/>
      <c r="BO29" s="66"/>
      <c r="BP29" s="66"/>
      <c r="BQ29" s="66"/>
    </row>
    <row r="30" spans="1:72" ht="40.049999999999997" customHeight="1">
      <c r="A30" s="450"/>
      <c r="B30" s="450"/>
      <c r="C30" s="450"/>
      <c r="D30" s="678"/>
      <c r="E30" s="94"/>
      <c r="F30" s="391"/>
      <c r="G30" s="680"/>
      <c r="H30" s="680"/>
      <c r="I30" s="680"/>
      <c r="J30" s="680"/>
      <c r="K30" s="682"/>
      <c r="L30" s="682"/>
      <c r="M30" s="682"/>
      <c r="N30" s="682"/>
      <c r="O30" s="682"/>
      <c r="P30" s="684"/>
      <c r="Q30" s="481"/>
      <c r="R30" s="483"/>
      <c r="S30" s="24" t="s">
        <v>16</v>
      </c>
      <c r="T30" s="24" t="s">
        <v>18</v>
      </c>
      <c r="U30" s="483"/>
      <c r="V30" s="481"/>
      <c r="W30" s="483"/>
      <c r="X30" s="493"/>
      <c r="Y30" s="483"/>
      <c r="Z30" s="481"/>
      <c r="AA30" s="495"/>
      <c r="AB30" s="497"/>
      <c r="AC30" s="697"/>
      <c r="AD30" s="497"/>
      <c r="AE30" s="499"/>
      <c r="AF30" s="501"/>
      <c r="AG30" s="702"/>
      <c r="AH30" s="501"/>
      <c r="AI30" s="523"/>
      <c r="AJ30" s="485"/>
      <c r="AK30" s="658"/>
      <c r="AL30" s="485"/>
      <c r="AM30" s="515"/>
      <c r="AN30" s="468"/>
      <c r="AO30" s="714"/>
      <c r="AP30" s="468"/>
      <c r="AQ30" s="470"/>
      <c r="AR30" s="472"/>
      <c r="AS30" s="727"/>
      <c r="AT30" s="472"/>
      <c r="AU30" s="474"/>
      <c r="AV30" s="476"/>
      <c r="AW30" s="667"/>
      <c r="AX30" s="476"/>
      <c r="AY30" s="521"/>
      <c r="AZ30" s="511"/>
      <c r="BA30" s="736"/>
      <c r="BB30" s="511"/>
      <c r="BC30" s="513"/>
      <c r="BD30" s="487"/>
      <c r="BE30" s="741"/>
      <c r="BF30" s="487"/>
      <c r="BG30" s="7"/>
      <c r="BI30" s="66"/>
      <c r="BJ30" s="66"/>
      <c r="BK30" s="66"/>
      <c r="BL30" s="66"/>
      <c r="BM30" s="66"/>
      <c r="BN30" s="66"/>
      <c r="BO30" s="66"/>
      <c r="BP30" s="66"/>
      <c r="BQ30" s="66"/>
    </row>
    <row r="31" spans="1:72" ht="150.05000000000001" customHeight="1">
      <c r="A31" s="599">
        <v>1</v>
      </c>
      <c r="B31" s="454">
        <v>9170110629</v>
      </c>
      <c r="C31" s="454" t="s">
        <v>37</v>
      </c>
      <c r="D31" s="454" t="s">
        <v>91</v>
      </c>
      <c r="E31" s="6"/>
      <c r="F31" s="454">
        <v>445</v>
      </c>
      <c r="G31" s="537" t="s">
        <v>13</v>
      </c>
      <c r="H31" s="539" t="s">
        <v>250</v>
      </c>
      <c r="I31" s="539"/>
      <c r="J31" s="576"/>
      <c r="K31" s="378" t="s">
        <v>32</v>
      </c>
      <c r="L31" s="10" t="s">
        <v>251</v>
      </c>
      <c r="M31" s="10" t="s">
        <v>252</v>
      </c>
      <c r="N31" s="10" t="s">
        <v>480</v>
      </c>
      <c r="O31" s="379" t="s">
        <v>26</v>
      </c>
      <c r="P31" s="9">
        <v>6000</v>
      </c>
      <c r="Q31" s="36">
        <v>1</v>
      </c>
      <c r="R31" s="25">
        <f>(P31*Q31)</f>
        <v>6000</v>
      </c>
      <c r="S31" s="37">
        <v>445</v>
      </c>
      <c r="T31" s="37">
        <v>445</v>
      </c>
      <c r="U31" s="25">
        <f>(R31*(S31+T31))</f>
        <v>5340000</v>
      </c>
      <c r="V31" s="36">
        <v>1</v>
      </c>
      <c r="W31" s="25">
        <f>(P31*V31)</f>
        <v>6000</v>
      </c>
      <c r="X31" s="37">
        <v>1825</v>
      </c>
      <c r="Y31" s="25">
        <f>(W31*X31)</f>
        <v>10950000</v>
      </c>
      <c r="Z31" s="36">
        <v>1</v>
      </c>
      <c r="AA31" s="221">
        <v>1</v>
      </c>
      <c r="AB31" s="222">
        <f>(P31*AA31)</f>
        <v>6000</v>
      </c>
      <c r="AC31" s="233">
        <v>329</v>
      </c>
      <c r="AD31" s="222">
        <f>(AB31*AC31)</f>
        <v>1974000</v>
      </c>
      <c r="AE31" s="228">
        <v>1</v>
      </c>
      <c r="AF31" s="229">
        <f>(P31*AE31)</f>
        <v>6000</v>
      </c>
      <c r="AG31" s="230">
        <v>117</v>
      </c>
      <c r="AH31" s="229">
        <f>(AF31*AG31)</f>
        <v>702000</v>
      </c>
      <c r="AI31" s="214">
        <v>1</v>
      </c>
      <c r="AJ31" s="215">
        <f>(P31*AI31)</f>
        <v>6000</v>
      </c>
      <c r="AK31" s="218">
        <v>118</v>
      </c>
      <c r="AL31" s="215">
        <f>(AJ31*AK31)</f>
        <v>708000</v>
      </c>
      <c r="AM31" s="216">
        <v>1</v>
      </c>
      <c r="AN31" s="217">
        <f>(P31*AM31)</f>
        <v>6000</v>
      </c>
      <c r="AO31" s="284">
        <v>51</v>
      </c>
      <c r="AP31" s="217">
        <f>(AN31*AO31)</f>
        <v>306000</v>
      </c>
      <c r="AQ31" s="226">
        <v>1</v>
      </c>
      <c r="AR31" s="227">
        <f>(P31*AQ31)</f>
        <v>6000</v>
      </c>
      <c r="AS31" s="303">
        <v>152</v>
      </c>
      <c r="AT31" s="227">
        <f>(AR31*AS31)</f>
        <v>912000</v>
      </c>
      <c r="AU31" s="223">
        <v>1</v>
      </c>
      <c r="AV31" s="224">
        <f>(P31*AU31)</f>
        <v>6000</v>
      </c>
      <c r="AW31" s="322">
        <v>70</v>
      </c>
      <c r="AX31" s="224">
        <f>(AV31*AW31)</f>
        <v>420000</v>
      </c>
      <c r="AY31" s="220">
        <v>1</v>
      </c>
      <c r="AZ31" s="225">
        <f>(P31*AY31)</f>
        <v>6000</v>
      </c>
      <c r="BA31" s="341">
        <v>109</v>
      </c>
      <c r="BB31" s="225">
        <f>(AZ31*BA31)</f>
        <v>654000</v>
      </c>
      <c r="BC31" s="219">
        <v>1</v>
      </c>
      <c r="BD31" s="213">
        <f>(P31*BC31)</f>
        <v>6000</v>
      </c>
      <c r="BE31" s="360">
        <v>879</v>
      </c>
      <c r="BF31" s="213">
        <f>(BD31*BE31)</f>
        <v>5274000</v>
      </c>
    </row>
    <row r="32" spans="1:72" ht="29.95" customHeight="1">
      <c r="A32" s="599"/>
      <c r="B32" s="454"/>
      <c r="C32" s="454"/>
      <c r="D32" s="454"/>
      <c r="E32" s="82"/>
      <c r="F32" s="454"/>
      <c r="G32" s="537"/>
      <c r="H32" s="577" t="s">
        <v>33</v>
      </c>
      <c r="I32" s="578"/>
      <c r="J32" s="579"/>
      <c r="K32" s="378" t="s">
        <v>34</v>
      </c>
      <c r="L32" s="10" t="s">
        <v>254</v>
      </c>
      <c r="M32" s="10" t="s">
        <v>253</v>
      </c>
      <c r="N32" s="10" t="s">
        <v>368</v>
      </c>
      <c r="O32" s="379" t="s">
        <v>26</v>
      </c>
      <c r="P32" s="78">
        <v>830</v>
      </c>
      <c r="Q32" s="79"/>
      <c r="R32" s="80"/>
      <c r="S32" s="81"/>
      <c r="T32" s="81"/>
      <c r="U32" s="80"/>
      <c r="V32" s="79">
        <v>0.25</v>
      </c>
      <c r="W32" s="25">
        <f>(P32*V32)</f>
        <v>207.5</v>
      </c>
      <c r="X32" s="81">
        <v>7300</v>
      </c>
      <c r="Y32" s="25">
        <f>(W32*X32)</f>
        <v>1514750</v>
      </c>
      <c r="Z32" s="79"/>
      <c r="AA32" s="186">
        <v>0.25</v>
      </c>
      <c r="AB32" s="222">
        <f>(P32*AA32)</f>
        <v>207.5</v>
      </c>
      <c r="AC32" s="234">
        <v>1316</v>
      </c>
      <c r="AD32" s="222">
        <f>(AB32*AC32)</f>
        <v>273070</v>
      </c>
      <c r="AE32" s="204">
        <v>0.25</v>
      </c>
      <c r="AF32" s="229">
        <f>(P32*AE32)</f>
        <v>207.5</v>
      </c>
      <c r="AG32" s="207">
        <v>468</v>
      </c>
      <c r="AH32" s="229">
        <f>(AF32*AG32)</f>
        <v>97110</v>
      </c>
      <c r="AI32" s="209">
        <v>0.25</v>
      </c>
      <c r="AJ32" s="215">
        <f>(P32*AI32)</f>
        <v>207.5</v>
      </c>
      <c r="AK32" s="211">
        <v>472</v>
      </c>
      <c r="AL32" s="215">
        <f>(AJ32*AK32)</f>
        <v>97940</v>
      </c>
      <c r="AM32" s="201">
        <v>0.25</v>
      </c>
      <c r="AN32" s="217">
        <f>(P32*AM32)</f>
        <v>207.5</v>
      </c>
      <c r="AO32" s="285">
        <v>204</v>
      </c>
      <c r="AP32" s="217">
        <f>(AN32*AO32)</f>
        <v>42330</v>
      </c>
      <c r="AQ32" s="194">
        <v>0.25</v>
      </c>
      <c r="AR32" s="227">
        <f>(P32*AQ32)</f>
        <v>207.5</v>
      </c>
      <c r="AS32" s="304">
        <v>608</v>
      </c>
      <c r="AT32" s="227">
        <f>(AR32*AS32)</f>
        <v>126160</v>
      </c>
      <c r="AU32" s="197">
        <v>0.25</v>
      </c>
      <c r="AV32" s="224">
        <f>(P32*AU32)</f>
        <v>207.5</v>
      </c>
      <c r="AW32" s="323">
        <v>280</v>
      </c>
      <c r="AX32" s="224">
        <f>(AV32*AW32)</f>
        <v>58100</v>
      </c>
      <c r="AY32" s="188">
        <v>0.25</v>
      </c>
      <c r="AZ32" s="225">
        <f>(P32*AY32)</f>
        <v>207.5</v>
      </c>
      <c r="BA32" s="342">
        <v>436</v>
      </c>
      <c r="BB32" s="225">
        <f>(AZ32*BA32)</f>
        <v>90470</v>
      </c>
      <c r="BC32" s="191">
        <v>0.25</v>
      </c>
      <c r="BD32" s="213">
        <f>(P32*BC32)</f>
        <v>207.5</v>
      </c>
      <c r="BE32" s="361">
        <v>3516</v>
      </c>
      <c r="BF32" s="213">
        <f>(BD32*BE32)</f>
        <v>729570</v>
      </c>
    </row>
    <row r="33" spans="1:72" ht="29.95" customHeight="1">
      <c r="A33" s="599"/>
      <c r="B33" s="454"/>
      <c r="C33" s="454"/>
      <c r="D33" s="454"/>
      <c r="E33" s="91"/>
      <c r="F33" s="454"/>
      <c r="G33" s="537"/>
      <c r="H33" s="577" t="s">
        <v>35</v>
      </c>
      <c r="I33" s="578"/>
      <c r="J33" s="579"/>
      <c r="K33" s="378" t="s">
        <v>36</v>
      </c>
      <c r="L33" s="10" t="s">
        <v>255</v>
      </c>
      <c r="M33" s="10" t="s">
        <v>280</v>
      </c>
      <c r="N33" s="10" t="s">
        <v>369</v>
      </c>
      <c r="O33" s="379" t="s">
        <v>26</v>
      </c>
      <c r="P33" s="92">
        <v>88.66</v>
      </c>
      <c r="Q33" s="89"/>
      <c r="R33" s="88"/>
      <c r="S33" s="87"/>
      <c r="T33" s="87"/>
      <c r="U33" s="88"/>
      <c r="V33" s="89">
        <v>52</v>
      </c>
      <c r="W33" s="25">
        <f>(P33*V33)</f>
        <v>4610.32</v>
      </c>
      <c r="X33" s="87">
        <v>7300</v>
      </c>
      <c r="Y33" s="25">
        <f t="shared" ref="Y33:Y36" si="12">(W33*X33)</f>
        <v>33655336</v>
      </c>
      <c r="Z33" s="89"/>
      <c r="AA33" s="186">
        <v>52</v>
      </c>
      <c r="AB33" s="222">
        <f>(P33*AA33)</f>
        <v>4610.32</v>
      </c>
      <c r="AC33" s="234">
        <v>1316</v>
      </c>
      <c r="AD33" s="222">
        <f t="shared" ref="AD33:AD34" si="13">(AB33*AC33)</f>
        <v>6067181.1199999992</v>
      </c>
      <c r="AE33" s="204">
        <v>52</v>
      </c>
      <c r="AF33" s="229">
        <f>(P33*AE33)</f>
        <v>4610.32</v>
      </c>
      <c r="AG33" s="207">
        <v>468</v>
      </c>
      <c r="AH33" s="229">
        <f t="shared" ref="AH33:AH34" si="14">(AF33*AG33)</f>
        <v>2157629.7599999998</v>
      </c>
      <c r="AI33" s="209">
        <v>52</v>
      </c>
      <c r="AJ33" s="215">
        <f>(P33*AI33)</f>
        <v>4610.32</v>
      </c>
      <c r="AK33" s="211">
        <v>472</v>
      </c>
      <c r="AL33" s="215">
        <f t="shared" ref="AL33:AL34" si="15">(AJ33*AK33)</f>
        <v>2176071.04</v>
      </c>
      <c r="AM33" s="201">
        <v>52</v>
      </c>
      <c r="AN33" s="217">
        <f>(P33*AM33)</f>
        <v>4610.32</v>
      </c>
      <c r="AO33" s="285">
        <v>204</v>
      </c>
      <c r="AP33" s="217">
        <f t="shared" ref="AP33:AP34" si="16">(AN33*AO33)</f>
        <v>940505.27999999991</v>
      </c>
      <c r="AQ33" s="194">
        <v>52</v>
      </c>
      <c r="AR33" s="227">
        <f>(P33*AQ33)</f>
        <v>4610.32</v>
      </c>
      <c r="AS33" s="304">
        <v>608</v>
      </c>
      <c r="AT33" s="227">
        <f t="shared" ref="AT33:AT34" si="17">(AR33*AS33)</f>
        <v>2803074.5599999996</v>
      </c>
      <c r="AU33" s="197">
        <v>52</v>
      </c>
      <c r="AV33" s="224">
        <f>(P33*AU33)</f>
        <v>4610.32</v>
      </c>
      <c r="AW33" s="323">
        <v>280</v>
      </c>
      <c r="AX33" s="224">
        <f t="shared" ref="AX33:AX34" si="18">(AV33*AW33)</f>
        <v>1290889.5999999999</v>
      </c>
      <c r="AY33" s="188">
        <v>52</v>
      </c>
      <c r="AZ33" s="225">
        <f>(P33*AY33)</f>
        <v>4610.32</v>
      </c>
      <c r="BA33" s="342">
        <v>436</v>
      </c>
      <c r="BB33" s="225">
        <f t="shared" ref="BB33:BB34" si="19">(AZ33*BA33)</f>
        <v>2010099.5199999998</v>
      </c>
      <c r="BC33" s="191">
        <v>52</v>
      </c>
      <c r="BD33" s="213">
        <f>(P33*BC33)</f>
        <v>4610.32</v>
      </c>
      <c r="BE33" s="361">
        <v>3516</v>
      </c>
      <c r="BF33" s="213">
        <f t="shared" ref="BF33:BF34" si="20">(BD33*BE33)</f>
        <v>16209885.119999999</v>
      </c>
    </row>
    <row r="34" spans="1:72" ht="42.05" customHeight="1">
      <c r="A34" s="599"/>
      <c r="B34" s="454"/>
      <c r="C34" s="454"/>
      <c r="D34" s="454"/>
      <c r="E34" s="91"/>
      <c r="F34" s="454"/>
      <c r="G34" s="537"/>
      <c r="H34" s="577" t="s">
        <v>100</v>
      </c>
      <c r="I34" s="578"/>
      <c r="J34" s="579"/>
      <c r="K34" s="378" t="s">
        <v>101</v>
      </c>
      <c r="L34" s="10" t="s">
        <v>260</v>
      </c>
      <c r="M34" s="10" t="s">
        <v>261</v>
      </c>
      <c r="N34" s="10" t="s">
        <v>370</v>
      </c>
      <c r="O34" s="379" t="s">
        <v>26</v>
      </c>
      <c r="P34" s="92">
        <v>4.5</v>
      </c>
      <c r="Q34" s="89"/>
      <c r="R34" s="88"/>
      <c r="S34" s="87"/>
      <c r="T34" s="87"/>
      <c r="U34" s="88"/>
      <c r="V34" s="567">
        <v>120</v>
      </c>
      <c r="W34" s="580">
        <f>(P34*V34)</f>
        <v>540</v>
      </c>
      <c r="X34" s="582">
        <v>7300</v>
      </c>
      <c r="Y34" s="580">
        <f t="shared" si="12"/>
        <v>3942000</v>
      </c>
      <c r="Z34" s="89"/>
      <c r="AA34" s="556">
        <v>120</v>
      </c>
      <c r="AB34" s="553">
        <f>(P34*AA34)</f>
        <v>540</v>
      </c>
      <c r="AC34" s="649">
        <v>1316</v>
      </c>
      <c r="AD34" s="553">
        <f t="shared" si="13"/>
        <v>710640</v>
      </c>
      <c r="AE34" s="564">
        <v>120</v>
      </c>
      <c r="AF34" s="561">
        <f>(P34*AE34)</f>
        <v>540</v>
      </c>
      <c r="AG34" s="644">
        <v>468</v>
      </c>
      <c r="AH34" s="561">
        <f t="shared" si="14"/>
        <v>252720</v>
      </c>
      <c r="AI34" s="659">
        <v>120</v>
      </c>
      <c r="AJ34" s="632">
        <f>(P34*AI34)</f>
        <v>540</v>
      </c>
      <c r="AK34" s="635">
        <v>472</v>
      </c>
      <c r="AL34" s="632">
        <f t="shared" si="15"/>
        <v>254880</v>
      </c>
      <c r="AM34" s="711">
        <v>120</v>
      </c>
      <c r="AN34" s="638">
        <f>(P34*AM34)</f>
        <v>540</v>
      </c>
      <c r="AO34" s="708">
        <v>204</v>
      </c>
      <c r="AP34" s="638">
        <f t="shared" si="16"/>
        <v>110160</v>
      </c>
      <c r="AQ34" s="728">
        <v>120</v>
      </c>
      <c r="AR34" s="720">
        <f>(P34*AQ34)</f>
        <v>540</v>
      </c>
      <c r="AS34" s="723">
        <v>608</v>
      </c>
      <c r="AT34" s="720">
        <f t="shared" si="17"/>
        <v>328320</v>
      </c>
      <c r="AU34" s="668">
        <v>120</v>
      </c>
      <c r="AV34" s="660">
        <f>(P34*AU34)</f>
        <v>540</v>
      </c>
      <c r="AW34" s="663">
        <v>280</v>
      </c>
      <c r="AX34" s="660">
        <f t="shared" si="18"/>
        <v>151200</v>
      </c>
      <c r="AY34" s="607">
        <v>120</v>
      </c>
      <c r="AZ34" s="604">
        <f>(P34*AY34)</f>
        <v>540</v>
      </c>
      <c r="BA34" s="601">
        <v>436</v>
      </c>
      <c r="BB34" s="604">
        <f t="shared" si="19"/>
        <v>235440</v>
      </c>
      <c r="BC34" s="616">
        <v>120</v>
      </c>
      <c r="BD34" s="613">
        <f>(P34*BC34)</f>
        <v>540</v>
      </c>
      <c r="BE34" s="610">
        <v>3516</v>
      </c>
      <c r="BF34" s="613">
        <f t="shared" si="20"/>
        <v>1898640</v>
      </c>
    </row>
    <row r="35" spans="1:72" ht="29.95" customHeight="1">
      <c r="A35" s="599"/>
      <c r="B35" s="454"/>
      <c r="C35" s="454"/>
      <c r="D35" s="454"/>
      <c r="E35" s="111"/>
      <c r="F35" s="454"/>
      <c r="G35" s="537"/>
      <c r="H35" s="577" t="s">
        <v>102</v>
      </c>
      <c r="I35" s="578"/>
      <c r="J35" s="579"/>
      <c r="K35" s="378" t="s">
        <v>103</v>
      </c>
      <c r="L35" s="10" t="s">
        <v>262</v>
      </c>
      <c r="M35" s="10" t="s">
        <v>261</v>
      </c>
      <c r="N35" s="10" t="s">
        <v>371</v>
      </c>
      <c r="O35" s="379" t="s">
        <v>26</v>
      </c>
      <c r="P35" s="110">
        <v>4.5</v>
      </c>
      <c r="Q35" s="105"/>
      <c r="R35" s="103"/>
      <c r="S35" s="101"/>
      <c r="T35" s="101"/>
      <c r="U35" s="103"/>
      <c r="V35" s="569"/>
      <c r="W35" s="620"/>
      <c r="X35" s="619"/>
      <c r="Y35" s="620"/>
      <c r="Z35" s="105"/>
      <c r="AA35" s="558"/>
      <c r="AB35" s="555"/>
      <c r="AC35" s="651"/>
      <c r="AD35" s="555"/>
      <c r="AE35" s="566"/>
      <c r="AF35" s="563"/>
      <c r="AG35" s="646"/>
      <c r="AH35" s="563"/>
      <c r="AI35" s="631"/>
      <c r="AJ35" s="634"/>
      <c r="AK35" s="637"/>
      <c r="AL35" s="634"/>
      <c r="AM35" s="706"/>
      <c r="AN35" s="640"/>
      <c r="AO35" s="710"/>
      <c r="AP35" s="640"/>
      <c r="AQ35" s="718"/>
      <c r="AR35" s="722"/>
      <c r="AS35" s="725"/>
      <c r="AT35" s="722"/>
      <c r="AU35" s="669"/>
      <c r="AV35" s="662"/>
      <c r="AW35" s="665"/>
      <c r="AX35" s="662"/>
      <c r="AY35" s="609"/>
      <c r="AZ35" s="606"/>
      <c r="BA35" s="603"/>
      <c r="BB35" s="606"/>
      <c r="BC35" s="618"/>
      <c r="BD35" s="615"/>
      <c r="BE35" s="612"/>
      <c r="BF35" s="615"/>
    </row>
    <row r="36" spans="1:72" ht="56.05" customHeight="1">
      <c r="A36" s="599"/>
      <c r="B36" s="454"/>
      <c r="C36" s="454"/>
      <c r="D36" s="454"/>
      <c r="E36" s="91"/>
      <c r="F36" s="454"/>
      <c r="G36" s="537"/>
      <c r="H36" s="577" t="s">
        <v>38</v>
      </c>
      <c r="I36" s="578"/>
      <c r="J36" s="579"/>
      <c r="K36" s="378" t="s">
        <v>39</v>
      </c>
      <c r="L36" s="10" t="s">
        <v>263</v>
      </c>
      <c r="M36" s="10" t="s">
        <v>233</v>
      </c>
      <c r="N36" s="10" t="s">
        <v>418</v>
      </c>
      <c r="O36" s="379" t="s">
        <v>26</v>
      </c>
      <c r="P36" s="92">
        <v>44.8</v>
      </c>
      <c r="Q36" s="89"/>
      <c r="R36" s="88"/>
      <c r="S36" s="87"/>
      <c r="T36" s="87"/>
      <c r="U36" s="88"/>
      <c r="V36" s="89">
        <v>52</v>
      </c>
      <c r="W36" s="580">
        <f>(P36*V36)</f>
        <v>2329.6</v>
      </c>
      <c r="X36" s="582">
        <v>7300</v>
      </c>
      <c r="Y36" s="580">
        <f t="shared" si="12"/>
        <v>17006080</v>
      </c>
      <c r="Z36" s="89"/>
      <c r="AA36" s="186">
        <v>52</v>
      </c>
      <c r="AB36" s="553">
        <f>(P36*AA36)</f>
        <v>2329.6</v>
      </c>
      <c r="AC36" s="649">
        <v>1316</v>
      </c>
      <c r="AD36" s="553">
        <f t="shared" ref="AD36" si="21">(AB36*AC36)</f>
        <v>3065753.6000000001</v>
      </c>
      <c r="AE36" s="204">
        <v>52</v>
      </c>
      <c r="AF36" s="561">
        <f>(P36*AE36)</f>
        <v>2329.6</v>
      </c>
      <c r="AG36" s="644">
        <v>468</v>
      </c>
      <c r="AH36" s="561">
        <f t="shared" ref="AH36" si="22">(AF36*AG36)</f>
        <v>1090252.8</v>
      </c>
      <c r="AI36" s="209">
        <v>52</v>
      </c>
      <c r="AJ36" s="632">
        <f>(P36*AI36)</f>
        <v>2329.6</v>
      </c>
      <c r="AK36" s="635">
        <v>472</v>
      </c>
      <c r="AL36" s="632">
        <f t="shared" ref="AL36" si="23">(AJ36*AK36)</f>
        <v>1099571.2</v>
      </c>
      <c r="AM36" s="201">
        <v>52</v>
      </c>
      <c r="AN36" s="638">
        <f>(P36*AM36)</f>
        <v>2329.6</v>
      </c>
      <c r="AO36" s="708">
        <v>204</v>
      </c>
      <c r="AP36" s="638">
        <f t="shared" ref="AP36" si="24">(AN36*AO36)</f>
        <v>475238.39999999997</v>
      </c>
      <c r="AQ36" s="194">
        <v>52</v>
      </c>
      <c r="AR36" s="720">
        <f>(P36*AQ36)</f>
        <v>2329.6</v>
      </c>
      <c r="AS36" s="723">
        <v>608</v>
      </c>
      <c r="AT36" s="720">
        <f t="shared" ref="AT36" si="25">(AR36*AS36)</f>
        <v>1416396.8</v>
      </c>
      <c r="AU36" s="197">
        <v>52</v>
      </c>
      <c r="AV36" s="660">
        <f>(P36*AU36)</f>
        <v>2329.6</v>
      </c>
      <c r="AW36" s="663">
        <v>280</v>
      </c>
      <c r="AX36" s="660">
        <f t="shared" ref="AX36" si="26">(AV36*AW36)</f>
        <v>652288</v>
      </c>
      <c r="AY36" s="188">
        <v>52</v>
      </c>
      <c r="AZ36" s="604">
        <f>(P36*AY36)</f>
        <v>2329.6</v>
      </c>
      <c r="BA36" s="601">
        <v>436</v>
      </c>
      <c r="BB36" s="604">
        <f t="shared" ref="BB36" si="27">(AZ36*BA36)</f>
        <v>1015705.6</v>
      </c>
      <c r="BC36" s="191">
        <v>52</v>
      </c>
      <c r="BD36" s="613">
        <f>(P36*BC36)</f>
        <v>2329.6</v>
      </c>
      <c r="BE36" s="610">
        <v>3516</v>
      </c>
      <c r="BF36" s="613">
        <f t="shared" ref="BF36" si="28">(BD36*BE36)</f>
        <v>8190873.5999999996</v>
      </c>
    </row>
    <row r="37" spans="1:72" ht="56.05" customHeight="1">
      <c r="A37" s="599"/>
      <c r="B37" s="454"/>
      <c r="C37" s="454"/>
      <c r="D37" s="454"/>
      <c r="E37" s="111"/>
      <c r="F37" s="454"/>
      <c r="G37" s="537"/>
      <c r="H37" s="577" t="s">
        <v>104</v>
      </c>
      <c r="I37" s="578"/>
      <c r="J37" s="579"/>
      <c r="K37" s="378" t="s">
        <v>105</v>
      </c>
      <c r="L37" s="10" t="s">
        <v>372</v>
      </c>
      <c r="M37" s="10" t="s">
        <v>233</v>
      </c>
      <c r="N37" s="10" t="s">
        <v>419</v>
      </c>
      <c r="O37" s="379" t="s">
        <v>26</v>
      </c>
      <c r="P37" s="674">
        <v>19.41</v>
      </c>
      <c r="Q37" s="105"/>
      <c r="R37" s="103"/>
      <c r="S37" s="101"/>
      <c r="T37" s="101"/>
      <c r="U37" s="103"/>
      <c r="V37" s="567">
        <v>120</v>
      </c>
      <c r="W37" s="581"/>
      <c r="X37" s="583"/>
      <c r="Y37" s="581"/>
      <c r="Z37" s="105"/>
      <c r="AA37" s="556">
        <v>120</v>
      </c>
      <c r="AB37" s="554"/>
      <c r="AC37" s="650"/>
      <c r="AD37" s="554"/>
      <c r="AE37" s="564">
        <v>120</v>
      </c>
      <c r="AF37" s="562"/>
      <c r="AG37" s="645"/>
      <c r="AH37" s="562"/>
      <c r="AI37" s="659">
        <v>120</v>
      </c>
      <c r="AJ37" s="633"/>
      <c r="AK37" s="636"/>
      <c r="AL37" s="633"/>
      <c r="AM37" s="711">
        <v>120</v>
      </c>
      <c r="AN37" s="639"/>
      <c r="AO37" s="709"/>
      <c r="AP37" s="639"/>
      <c r="AQ37" s="728">
        <v>120</v>
      </c>
      <c r="AR37" s="721"/>
      <c r="AS37" s="724"/>
      <c r="AT37" s="721"/>
      <c r="AU37" s="668">
        <v>120</v>
      </c>
      <c r="AV37" s="661"/>
      <c r="AW37" s="664"/>
      <c r="AX37" s="661"/>
      <c r="AY37" s="607">
        <v>120</v>
      </c>
      <c r="AZ37" s="605"/>
      <c r="BA37" s="602"/>
      <c r="BB37" s="605"/>
      <c r="BC37" s="616">
        <v>120</v>
      </c>
      <c r="BD37" s="614"/>
      <c r="BE37" s="611"/>
      <c r="BF37" s="614"/>
    </row>
    <row r="38" spans="1:72" ht="98.1" customHeight="1">
      <c r="A38" s="599"/>
      <c r="B38" s="454"/>
      <c r="C38" s="454"/>
      <c r="D38" s="454"/>
      <c r="E38" s="34"/>
      <c r="F38" s="454"/>
      <c r="G38" s="537"/>
      <c r="H38" s="539" t="s">
        <v>40</v>
      </c>
      <c r="I38" s="539"/>
      <c r="J38" s="539"/>
      <c r="K38" s="378" t="s">
        <v>42</v>
      </c>
      <c r="L38" s="10" t="s">
        <v>265</v>
      </c>
      <c r="M38" s="10" t="s">
        <v>233</v>
      </c>
      <c r="N38" s="10" t="s">
        <v>420</v>
      </c>
      <c r="O38" s="379" t="s">
        <v>26</v>
      </c>
      <c r="P38" s="675"/>
      <c r="Q38" s="567">
        <v>120</v>
      </c>
      <c r="R38" s="580">
        <f>(P37*Q38)</f>
        <v>2329.1999999999998</v>
      </c>
      <c r="S38" s="582">
        <v>1780</v>
      </c>
      <c r="T38" s="582">
        <v>1780</v>
      </c>
      <c r="U38" s="580">
        <f>(R38*(S38+T38))</f>
        <v>8291951.9999999991</v>
      </c>
      <c r="V38" s="568"/>
      <c r="W38" s="581"/>
      <c r="X38" s="583"/>
      <c r="Y38" s="581"/>
      <c r="Z38" s="567">
        <v>120</v>
      </c>
      <c r="AA38" s="557"/>
      <c r="AB38" s="554"/>
      <c r="AC38" s="650"/>
      <c r="AD38" s="554"/>
      <c r="AE38" s="565"/>
      <c r="AF38" s="562"/>
      <c r="AG38" s="645"/>
      <c r="AH38" s="562"/>
      <c r="AI38" s="692"/>
      <c r="AJ38" s="633"/>
      <c r="AK38" s="636"/>
      <c r="AL38" s="633"/>
      <c r="AM38" s="712"/>
      <c r="AN38" s="639"/>
      <c r="AO38" s="709"/>
      <c r="AP38" s="639"/>
      <c r="AQ38" s="729"/>
      <c r="AR38" s="721"/>
      <c r="AS38" s="724"/>
      <c r="AT38" s="721"/>
      <c r="AU38" s="693"/>
      <c r="AV38" s="661"/>
      <c r="AW38" s="664"/>
      <c r="AX38" s="661"/>
      <c r="AY38" s="608"/>
      <c r="AZ38" s="605"/>
      <c r="BA38" s="602"/>
      <c r="BB38" s="605"/>
      <c r="BC38" s="617"/>
      <c r="BD38" s="614"/>
      <c r="BE38" s="611"/>
      <c r="BF38" s="614"/>
      <c r="BH38" s="600"/>
      <c r="BI38" s="66"/>
      <c r="BJ38" s="66"/>
      <c r="BK38" s="66"/>
      <c r="BL38" s="66"/>
      <c r="BM38" s="66"/>
      <c r="BN38" s="66"/>
      <c r="BO38" s="66"/>
      <c r="BP38" s="66"/>
      <c r="BQ38" s="66"/>
    </row>
    <row r="39" spans="1:72" ht="38.049999999999997" customHeight="1">
      <c r="A39" s="599"/>
      <c r="B39" s="454"/>
      <c r="C39" s="454"/>
      <c r="D39" s="454"/>
      <c r="E39" s="34"/>
      <c r="F39" s="454"/>
      <c r="G39" s="537"/>
      <c r="H39" s="627" t="s">
        <v>41</v>
      </c>
      <c r="I39" s="627"/>
      <c r="J39" s="627"/>
      <c r="K39" s="378" t="s">
        <v>43</v>
      </c>
      <c r="L39" s="10" t="s">
        <v>266</v>
      </c>
      <c r="M39" s="10" t="s">
        <v>233</v>
      </c>
      <c r="N39" s="10" t="s">
        <v>421</v>
      </c>
      <c r="O39" s="10" t="s">
        <v>26</v>
      </c>
      <c r="P39" s="675"/>
      <c r="Q39" s="568"/>
      <c r="R39" s="581"/>
      <c r="S39" s="583"/>
      <c r="T39" s="583"/>
      <c r="U39" s="581"/>
      <c r="V39" s="568"/>
      <c r="W39" s="581"/>
      <c r="X39" s="583"/>
      <c r="Y39" s="581"/>
      <c r="Z39" s="568"/>
      <c r="AA39" s="557"/>
      <c r="AB39" s="554"/>
      <c r="AC39" s="650"/>
      <c r="AD39" s="554"/>
      <c r="AE39" s="565"/>
      <c r="AF39" s="562"/>
      <c r="AG39" s="645"/>
      <c r="AH39" s="562"/>
      <c r="AI39" s="692"/>
      <c r="AJ39" s="633"/>
      <c r="AK39" s="636"/>
      <c r="AL39" s="633"/>
      <c r="AM39" s="712"/>
      <c r="AN39" s="639"/>
      <c r="AO39" s="709"/>
      <c r="AP39" s="639"/>
      <c r="AQ39" s="729"/>
      <c r="AR39" s="721"/>
      <c r="AS39" s="724"/>
      <c r="AT39" s="721"/>
      <c r="AU39" s="693"/>
      <c r="AV39" s="661"/>
      <c r="AW39" s="664"/>
      <c r="AX39" s="661"/>
      <c r="AY39" s="608"/>
      <c r="AZ39" s="605"/>
      <c r="BA39" s="602"/>
      <c r="BB39" s="605"/>
      <c r="BC39" s="617"/>
      <c r="BD39" s="614"/>
      <c r="BE39" s="611"/>
      <c r="BF39" s="614"/>
      <c r="BH39" s="600"/>
      <c r="BI39" s="66"/>
      <c r="BJ39" s="66"/>
      <c r="BK39" s="66"/>
      <c r="BL39" s="66"/>
      <c r="BM39" s="66"/>
      <c r="BN39" s="66"/>
      <c r="BO39" s="66"/>
      <c r="BP39" s="66"/>
      <c r="BQ39" s="66"/>
    </row>
    <row r="40" spans="1:72" ht="73.150000000000006" customHeight="1">
      <c r="A40" s="599"/>
      <c r="B40" s="454"/>
      <c r="C40" s="454"/>
      <c r="D40" s="454"/>
      <c r="E40" s="34"/>
      <c r="F40" s="454"/>
      <c r="G40" s="537"/>
      <c r="H40" s="627" t="s">
        <v>44</v>
      </c>
      <c r="I40" s="627"/>
      <c r="J40" s="627"/>
      <c r="K40" s="378" t="s">
        <v>45</v>
      </c>
      <c r="L40" s="10" t="s">
        <v>267</v>
      </c>
      <c r="M40" s="10" t="s">
        <v>233</v>
      </c>
      <c r="N40" s="10" t="s">
        <v>422</v>
      </c>
      <c r="O40" s="10" t="s">
        <v>26</v>
      </c>
      <c r="P40" s="675"/>
      <c r="Q40" s="568"/>
      <c r="R40" s="581"/>
      <c r="S40" s="583"/>
      <c r="T40" s="583"/>
      <c r="U40" s="581"/>
      <c r="V40" s="568"/>
      <c r="W40" s="581"/>
      <c r="X40" s="583"/>
      <c r="Y40" s="581"/>
      <c r="Z40" s="568"/>
      <c r="AA40" s="557"/>
      <c r="AB40" s="554"/>
      <c r="AC40" s="650"/>
      <c r="AD40" s="554"/>
      <c r="AE40" s="565"/>
      <c r="AF40" s="562"/>
      <c r="AG40" s="645"/>
      <c r="AH40" s="562"/>
      <c r="AI40" s="692"/>
      <c r="AJ40" s="633"/>
      <c r="AK40" s="636"/>
      <c r="AL40" s="633"/>
      <c r="AM40" s="712"/>
      <c r="AN40" s="639"/>
      <c r="AO40" s="709"/>
      <c r="AP40" s="639"/>
      <c r="AQ40" s="729"/>
      <c r="AR40" s="721"/>
      <c r="AS40" s="724"/>
      <c r="AT40" s="721"/>
      <c r="AU40" s="693"/>
      <c r="AV40" s="661"/>
      <c r="AW40" s="664"/>
      <c r="AX40" s="661"/>
      <c r="AY40" s="608"/>
      <c r="AZ40" s="605"/>
      <c r="BA40" s="602"/>
      <c r="BB40" s="605"/>
      <c r="BC40" s="617"/>
      <c r="BD40" s="614"/>
      <c r="BE40" s="611"/>
      <c r="BF40" s="614"/>
      <c r="BH40" s="600"/>
      <c r="BI40" s="66"/>
      <c r="BJ40" s="66"/>
      <c r="BK40" s="66"/>
      <c r="BL40" s="66"/>
      <c r="BM40" s="66"/>
      <c r="BN40" s="66"/>
      <c r="BO40" s="66"/>
      <c r="BP40" s="66"/>
      <c r="BQ40" s="66"/>
    </row>
    <row r="41" spans="1:72" ht="73.150000000000006" customHeight="1">
      <c r="A41" s="599"/>
      <c r="B41" s="454"/>
      <c r="C41" s="454"/>
      <c r="D41" s="454"/>
      <c r="E41" s="34"/>
      <c r="F41" s="454"/>
      <c r="G41" s="537"/>
      <c r="H41" s="627" t="s">
        <v>46</v>
      </c>
      <c r="I41" s="627"/>
      <c r="J41" s="627"/>
      <c r="K41" s="378" t="s">
        <v>47</v>
      </c>
      <c r="L41" s="10" t="s">
        <v>268</v>
      </c>
      <c r="M41" s="10" t="s">
        <v>233</v>
      </c>
      <c r="N41" s="10" t="s">
        <v>423</v>
      </c>
      <c r="O41" s="10" t="s">
        <v>26</v>
      </c>
      <c r="P41" s="675"/>
      <c r="Q41" s="568"/>
      <c r="R41" s="581"/>
      <c r="S41" s="583"/>
      <c r="T41" s="583"/>
      <c r="U41" s="581"/>
      <c r="V41" s="568"/>
      <c r="W41" s="581"/>
      <c r="X41" s="583"/>
      <c r="Y41" s="581"/>
      <c r="Z41" s="568"/>
      <c r="AA41" s="557"/>
      <c r="AB41" s="554"/>
      <c r="AC41" s="650"/>
      <c r="AD41" s="554"/>
      <c r="AE41" s="565"/>
      <c r="AF41" s="562"/>
      <c r="AG41" s="645"/>
      <c r="AH41" s="562"/>
      <c r="AI41" s="692"/>
      <c r="AJ41" s="633"/>
      <c r="AK41" s="636"/>
      <c r="AL41" s="633"/>
      <c r="AM41" s="712"/>
      <c r="AN41" s="639"/>
      <c r="AO41" s="709"/>
      <c r="AP41" s="639"/>
      <c r="AQ41" s="729"/>
      <c r="AR41" s="721"/>
      <c r="AS41" s="724"/>
      <c r="AT41" s="721"/>
      <c r="AU41" s="693"/>
      <c r="AV41" s="661"/>
      <c r="AW41" s="664"/>
      <c r="AX41" s="661"/>
      <c r="AY41" s="608"/>
      <c r="AZ41" s="605"/>
      <c r="BA41" s="602"/>
      <c r="BB41" s="605"/>
      <c r="BC41" s="617"/>
      <c r="BD41" s="614"/>
      <c r="BE41" s="611"/>
      <c r="BF41" s="614"/>
      <c r="BH41" s="600"/>
      <c r="BR41" s="66"/>
    </row>
    <row r="42" spans="1:72" ht="73.150000000000006" customHeight="1">
      <c r="A42" s="599"/>
      <c r="B42" s="454"/>
      <c r="C42" s="454"/>
      <c r="D42" s="454"/>
      <c r="E42" s="34"/>
      <c r="F42" s="454"/>
      <c r="G42" s="537"/>
      <c r="H42" s="627" t="s">
        <v>48</v>
      </c>
      <c r="I42" s="627"/>
      <c r="J42" s="627"/>
      <c r="K42" s="378" t="s">
        <v>49</v>
      </c>
      <c r="L42" s="10" t="s">
        <v>269</v>
      </c>
      <c r="M42" s="10" t="s">
        <v>233</v>
      </c>
      <c r="N42" s="10" t="s">
        <v>424</v>
      </c>
      <c r="O42" s="10" t="s">
        <v>26</v>
      </c>
      <c r="P42" s="676"/>
      <c r="Q42" s="569"/>
      <c r="R42" s="620"/>
      <c r="S42" s="619"/>
      <c r="T42" s="619"/>
      <c r="U42" s="620"/>
      <c r="V42" s="569"/>
      <c r="W42" s="620"/>
      <c r="X42" s="619"/>
      <c r="Y42" s="620"/>
      <c r="Z42" s="569"/>
      <c r="AA42" s="558"/>
      <c r="AB42" s="555"/>
      <c r="AC42" s="651"/>
      <c r="AD42" s="555"/>
      <c r="AE42" s="566"/>
      <c r="AF42" s="563"/>
      <c r="AG42" s="646"/>
      <c r="AH42" s="563"/>
      <c r="AI42" s="631"/>
      <c r="AJ42" s="634"/>
      <c r="AK42" s="637"/>
      <c r="AL42" s="634"/>
      <c r="AM42" s="706"/>
      <c r="AN42" s="640"/>
      <c r="AO42" s="710"/>
      <c r="AP42" s="640"/>
      <c r="AQ42" s="718"/>
      <c r="AR42" s="722"/>
      <c r="AS42" s="725"/>
      <c r="AT42" s="722"/>
      <c r="AU42" s="669"/>
      <c r="AV42" s="662"/>
      <c r="AW42" s="665"/>
      <c r="AX42" s="662"/>
      <c r="AY42" s="609"/>
      <c r="AZ42" s="606"/>
      <c r="BA42" s="603"/>
      <c r="BB42" s="606"/>
      <c r="BC42" s="618"/>
      <c r="BD42" s="615"/>
      <c r="BE42" s="612"/>
      <c r="BF42" s="615"/>
      <c r="BH42" s="600"/>
      <c r="BI42" s="66"/>
      <c r="BJ42" s="66"/>
      <c r="BK42" s="66"/>
      <c r="BL42" s="66"/>
      <c r="BM42" s="66"/>
      <c r="BN42" s="66"/>
      <c r="BO42" s="66"/>
      <c r="BP42" s="66"/>
      <c r="BQ42" s="66"/>
      <c r="BR42" s="66"/>
    </row>
    <row r="43" spans="1:72" ht="29.95" customHeight="1">
      <c r="A43" s="599"/>
      <c r="B43" s="454"/>
      <c r="C43" s="454"/>
      <c r="D43" s="454"/>
      <c r="E43" s="6"/>
      <c r="F43" s="454"/>
      <c r="G43" s="538"/>
      <c r="H43" s="539" t="s">
        <v>50</v>
      </c>
      <c r="I43" s="539"/>
      <c r="J43" s="575"/>
      <c r="K43" s="378" t="s">
        <v>3</v>
      </c>
      <c r="L43" s="10" t="s">
        <v>270</v>
      </c>
      <c r="M43" s="10" t="s">
        <v>373</v>
      </c>
      <c r="N43" s="10" t="s">
        <v>21</v>
      </c>
      <c r="O43" s="10" t="s">
        <v>26</v>
      </c>
      <c r="P43" s="9">
        <v>0.01</v>
      </c>
      <c r="Q43" s="36">
        <v>24</v>
      </c>
      <c r="R43" s="25">
        <f t="shared" ref="R43:R45" si="29">(P43*Q43)</f>
        <v>0.24</v>
      </c>
      <c r="S43" s="37">
        <v>1780</v>
      </c>
      <c r="T43" s="37">
        <v>1780</v>
      </c>
      <c r="U43" s="25">
        <f t="shared" ref="U43:U45" si="30">(R43*(S43+T43))</f>
        <v>854.4</v>
      </c>
      <c r="V43" s="36">
        <v>20</v>
      </c>
      <c r="W43" s="25">
        <f>(P43*V43)</f>
        <v>0.2</v>
      </c>
      <c r="X43" s="37">
        <v>7300</v>
      </c>
      <c r="Y43" s="25">
        <f t="shared" ref="Y43:Y45" si="31">(W43*X43)</f>
        <v>1460</v>
      </c>
      <c r="Z43" s="36">
        <v>24</v>
      </c>
      <c r="AA43" s="221">
        <v>20</v>
      </c>
      <c r="AB43" s="222">
        <f>(P43*AA43)</f>
        <v>0.2</v>
      </c>
      <c r="AC43" s="233">
        <v>1316</v>
      </c>
      <c r="AD43" s="222">
        <f t="shared" ref="AD43:AD45" si="32">(AB43*AC43)</f>
        <v>263.2</v>
      </c>
      <c r="AE43" s="228">
        <v>20</v>
      </c>
      <c r="AF43" s="229">
        <f>(P43*AE43)</f>
        <v>0.2</v>
      </c>
      <c r="AG43" s="230">
        <v>468</v>
      </c>
      <c r="AH43" s="229">
        <f t="shared" ref="AH43:AH45" si="33">(AF43*AG43)</f>
        <v>93.600000000000009</v>
      </c>
      <c r="AI43" s="214">
        <v>20</v>
      </c>
      <c r="AJ43" s="215">
        <f>(P43*AI43)</f>
        <v>0.2</v>
      </c>
      <c r="AK43" s="218">
        <v>472</v>
      </c>
      <c r="AL43" s="215">
        <f t="shared" ref="AL43:AL45" si="34">(AJ43*AK43)</f>
        <v>94.4</v>
      </c>
      <c r="AM43" s="216">
        <v>20</v>
      </c>
      <c r="AN43" s="217">
        <f>(P43*AM43)</f>
        <v>0.2</v>
      </c>
      <c r="AO43" s="284">
        <v>204</v>
      </c>
      <c r="AP43" s="217">
        <f t="shared" ref="AP43:AP45" si="35">(AN43*AO43)</f>
        <v>40.800000000000004</v>
      </c>
      <c r="AQ43" s="226">
        <v>20</v>
      </c>
      <c r="AR43" s="227">
        <f>(P43*AQ43)</f>
        <v>0.2</v>
      </c>
      <c r="AS43" s="303">
        <v>608</v>
      </c>
      <c r="AT43" s="227">
        <f t="shared" ref="AT43:AT45" si="36">(AR43*AS43)</f>
        <v>121.60000000000001</v>
      </c>
      <c r="AU43" s="223">
        <v>20</v>
      </c>
      <c r="AV43" s="224">
        <f>(P43*AU43)</f>
        <v>0.2</v>
      </c>
      <c r="AW43" s="322">
        <v>280</v>
      </c>
      <c r="AX43" s="224">
        <f t="shared" ref="AX43:AX45" si="37">(AV43*AW43)</f>
        <v>56</v>
      </c>
      <c r="AY43" s="220">
        <v>20</v>
      </c>
      <c r="AZ43" s="225">
        <f>(P43*AY43)</f>
        <v>0.2</v>
      </c>
      <c r="BA43" s="341">
        <v>436</v>
      </c>
      <c r="BB43" s="225">
        <f t="shared" ref="BB43:BB45" si="38">(AZ43*BA43)</f>
        <v>87.2</v>
      </c>
      <c r="BC43" s="219">
        <v>20</v>
      </c>
      <c r="BD43" s="213">
        <f>(P43*BC43)</f>
        <v>0.2</v>
      </c>
      <c r="BE43" s="360">
        <v>3516</v>
      </c>
      <c r="BF43" s="213">
        <f t="shared" ref="BF43:BF45" si="39">(BD43*BE43)</f>
        <v>703.2</v>
      </c>
    </row>
    <row r="44" spans="1:72" ht="29.95" customHeight="1">
      <c r="A44" s="599"/>
      <c r="B44" s="454"/>
      <c r="C44" s="454"/>
      <c r="D44" s="454"/>
      <c r="E44" s="91"/>
      <c r="F44" s="454"/>
      <c r="G44" s="538"/>
      <c r="H44" s="577" t="s">
        <v>51</v>
      </c>
      <c r="I44" s="578"/>
      <c r="J44" s="579"/>
      <c r="K44" s="378" t="s">
        <v>5</v>
      </c>
      <c r="L44" s="10" t="s">
        <v>257</v>
      </c>
      <c r="M44" s="10" t="s">
        <v>256</v>
      </c>
      <c r="N44" s="10" t="s">
        <v>22</v>
      </c>
      <c r="O44" s="10" t="s">
        <v>26</v>
      </c>
      <c r="P44" s="90">
        <v>0</v>
      </c>
      <c r="Q44" s="36">
        <v>1</v>
      </c>
      <c r="R44" s="25">
        <f t="shared" ref="R44" si="40">(P44*Q44)</f>
        <v>0</v>
      </c>
      <c r="S44" s="37">
        <v>1780</v>
      </c>
      <c r="T44" s="37">
        <v>1780</v>
      </c>
      <c r="U44" s="25">
        <f t="shared" ref="U44" si="41">(R44*(S44+T44))</f>
        <v>0</v>
      </c>
      <c r="V44" s="36">
        <v>1</v>
      </c>
      <c r="W44" s="25">
        <f t="shared" ref="W44" si="42">(P44*V44)</f>
        <v>0</v>
      </c>
      <c r="X44" s="37">
        <v>7300</v>
      </c>
      <c r="Y44" s="25">
        <f t="shared" si="31"/>
        <v>0</v>
      </c>
      <c r="Z44" s="36">
        <v>1</v>
      </c>
      <c r="AA44" s="221">
        <v>1</v>
      </c>
      <c r="AB44" s="222">
        <f>(P44*AA44)</f>
        <v>0</v>
      </c>
      <c r="AC44" s="233">
        <v>1316</v>
      </c>
      <c r="AD44" s="222">
        <f t="shared" si="32"/>
        <v>0</v>
      </c>
      <c r="AE44" s="228">
        <v>1</v>
      </c>
      <c r="AF44" s="229">
        <f>(P44*AE44)</f>
        <v>0</v>
      </c>
      <c r="AG44" s="230">
        <v>468</v>
      </c>
      <c r="AH44" s="229">
        <f t="shared" si="33"/>
        <v>0</v>
      </c>
      <c r="AI44" s="214">
        <v>1</v>
      </c>
      <c r="AJ44" s="215">
        <f>(P44*AI44)</f>
        <v>0</v>
      </c>
      <c r="AK44" s="218">
        <v>472</v>
      </c>
      <c r="AL44" s="215">
        <f t="shared" si="34"/>
        <v>0</v>
      </c>
      <c r="AM44" s="216">
        <v>1</v>
      </c>
      <c r="AN44" s="217">
        <f>(P44*AM44)</f>
        <v>0</v>
      </c>
      <c r="AO44" s="284">
        <v>204</v>
      </c>
      <c r="AP44" s="217">
        <f t="shared" si="35"/>
        <v>0</v>
      </c>
      <c r="AQ44" s="226">
        <v>1</v>
      </c>
      <c r="AR44" s="227">
        <f>(P44*AQ44)</f>
        <v>0</v>
      </c>
      <c r="AS44" s="303">
        <v>608</v>
      </c>
      <c r="AT44" s="227">
        <f t="shared" si="36"/>
        <v>0</v>
      </c>
      <c r="AU44" s="223">
        <v>1</v>
      </c>
      <c r="AV44" s="224">
        <f>(P44*AU44)</f>
        <v>0</v>
      </c>
      <c r="AW44" s="322">
        <v>280</v>
      </c>
      <c r="AX44" s="224">
        <f t="shared" si="37"/>
        <v>0</v>
      </c>
      <c r="AY44" s="220">
        <v>1</v>
      </c>
      <c r="AZ44" s="225">
        <f>(P44*AY44)</f>
        <v>0</v>
      </c>
      <c r="BA44" s="341">
        <v>436</v>
      </c>
      <c r="BB44" s="225">
        <f t="shared" si="38"/>
        <v>0</v>
      </c>
      <c r="BC44" s="219">
        <v>1</v>
      </c>
      <c r="BD44" s="213">
        <f>(P44*BC44)</f>
        <v>0</v>
      </c>
      <c r="BE44" s="360">
        <v>3516</v>
      </c>
      <c r="BF44" s="213">
        <f t="shared" si="39"/>
        <v>0</v>
      </c>
    </row>
    <row r="45" spans="1:72" ht="29.95" customHeight="1">
      <c r="A45" s="599"/>
      <c r="B45" s="454"/>
      <c r="C45" s="454"/>
      <c r="D45" s="454"/>
      <c r="E45" s="6"/>
      <c r="F45" s="454"/>
      <c r="G45" s="538"/>
      <c r="H45" s="539" t="s">
        <v>52</v>
      </c>
      <c r="I45" s="539"/>
      <c r="J45" s="575"/>
      <c r="K45" s="378" t="s">
        <v>4</v>
      </c>
      <c r="L45" s="10" t="s">
        <v>258</v>
      </c>
      <c r="M45" s="10" t="s">
        <v>259</v>
      </c>
      <c r="N45" s="10" t="s">
        <v>27</v>
      </c>
      <c r="O45" s="10" t="s">
        <v>26</v>
      </c>
      <c r="P45" s="9">
        <v>0</v>
      </c>
      <c r="Q45" s="36">
        <v>1</v>
      </c>
      <c r="R45" s="25">
        <f t="shared" si="29"/>
        <v>0</v>
      </c>
      <c r="S45" s="37">
        <v>1780</v>
      </c>
      <c r="T45" s="37">
        <v>1780</v>
      </c>
      <c r="U45" s="25">
        <f t="shared" si="30"/>
        <v>0</v>
      </c>
      <c r="V45" s="36">
        <v>1</v>
      </c>
      <c r="W45" s="25">
        <f t="shared" ref="W45" si="43">(P45*V45)</f>
        <v>0</v>
      </c>
      <c r="X45" s="37">
        <v>7300</v>
      </c>
      <c r="Y45" s="25">
        <f t="shared" si="31"/>
        <v>0</v>
      </c>
      <c r="Z45" s="36">
        <v>1</v>
      </c>
      <c r="AA45" s="221">
        <v>1</v>
      </c>
      <c r="AB45" s="222">
        <f>(P45*AA45)</f>
        <v>0</v>
      </c>
      <c r="AC45" s="233">
        <v>1316</v>
      </c>
      <c r="AD45" s="222">
        <f t="shared" si="32"/>
        <v>0</v>
      </c>
      <c r="AE45" s="228">
        <v>1</v>
      </c>
      <c r="AF45" s="229">
        <f>(P45*AE45)</f>
        <v>0</v>
      </c>
      <c r="AG45" s="230">
        <v>468</v>
      </c>
      <c r="AH45" s="229">
        <f t="shared" si="33"/>
        <v>0</v>
      </c>
      <c r="AI45" s="214">
        <v>1</v>
      </c>
      <c r="AJ45" s="215">
        <f>(P45*AI45)</f>
        <v>0</v>
      </c>
      <c r="AK45" s="218">
        <v>472</v>
      </c>
      <c r="AL45" s="215">
        <f t="shared" si="34"/>
        <v>0</v>
      </c>
      <c r="AM45" s="216">
        <v>1</v>
      </c>
      <c r="AN45" s="217">
        <f>(P45*AM45)</f>
        <v>0</v>
      </c>
      <c r="AO45" s="284">
        <v>204</v>
      </c>
      <c r="AP45" s="217">
        <f t="shared" si="35"/>
        <v>0</v>
      </c>
      <c r="AQ45" s="226">
        <v>1</v>
      </c>
      <c r="AR45" s="227">
        <f>(P45*AQ45)</f>
        <v>0</v>
      </c>
      <c r="AS45" s="303">
        <v>608</v>
      </c>
      <c r="AT45" s="227">
        <f t="shared" si="36"/>
        <v>0</v>
      </c>
      <c r="AU45" s="223">
        <v>1</v>
      </c>
      <c r="AV45" s="224">
        <f>(P45*AU45)</f>
        <v>0</v>
      </c>
      <c r="AW45" s="322">
        <v>280</v>
      </c>
      <c r="AX45" s="224">
        <f t="shared" si="37"/>
        <v>0</v>
      </c>
      <c r="AY45" s="220">
        <v>1</v>
      </c>
      <c r="AZ45" s="225">
        <f>(P45*AY45)</f>
        <v>0</v>
      </c>
      <c r="BA45" s="341">
        <v>436</v>
      </c>
      <c r="BB45" s="225">
        <f t="shared" si="38"/>
        <v>0</v>
      </c>
      <c r="BC45" s="219">
        <v>1</v>
      </c>
      <c r="BD45" s="213">
        <f>(P45*BC45)</f>
        <v>0</v>
      </c>
      <c r="BE45" s="360">
        <v>3516</v>
      </c>
      <c r="BF45" s="213">
        <f t="shared" si="39"/>
        <v>0</v>
      </c>
    </row>
    <row r="46" spans="1:72" s="405" customFormat="1" ht="25.05" customHeight="1">
      <c r="A46" s="15"/>
      <c r="B46" s="15"/>
      <c r="C46" s="15"/>
      <c r="D46" s="15"/>
      <c r="E46" s="15"/>
      <c r="F46" s="15"/>
      <c r="G46" s="15"/>
      <c r="H46" s="17"/>
      <c r="I46" s="17"/>
      <c r="J46" s="126"/>
      <c r="K46" s="17"/>
      <c r="L46" s="19"/>
      <c r="M46" s="19"/>
      <c r="N46" s="19"/>
      <c r="O46" s="19"/>
      <c r="P46" s="17"/>
      <c r="Q46" s="399"/>
      <c r="R46" s="402">
        <f>SUM(R31:R45)</f>
        <v>8329.44</v>
      </c>
      <c r="S46" s="400"/>
      <c r="T46" s="400"/>
      <c r="U46" s="402">
        <f>SUM(U31:U45)</f>
        <v>13632806.4</v>
      </c>
      <c r="V46" s="399"/>
      <c r="W46" s="402">
        <f>SUM(W31:W45)</f>
        <v>13687.62</v>
      </c>
      <c r="X46" s="400"/>
      <c r="Y46" s="402">
        <f>SUM(Y31:Y45)</f>
        <v>67069626</v>
      </c>
      <c r="Z46" s="399"/>
      <c r="AA46" s="399"/>
      <c r="AB46" s="402">
        <f>SUM(AB31:AB45)</f>
        <v>13687.62</v>
      </c>
      <c r="AC46" s="400"/>
      <c r="AD46" s="402">
        <f>SUM(AD31:AD45)</f>
        <v>12090907.919999998</v>
      </c>
      <c r="AE46" s="399"/>
      <c r="AF46" s="402">
        <f>SUM(AF31:AF45)</f>
        <v>13687.62</v>
      </c>
      <c r="AG46" s="400"/>
      <c r="AH46" s="402">
        <f>SUM(AH31:AH45)</f>
        <v>4299806.1599999992</v>
      </c>
      <c r="AI46" s="399"/>
      <c r="AJ46" s="402">
        <f>SUM(AJ31:AJ45)</f>
        <v>13687.62</v>
      </c>
      <c r="AK46" s="400"/>
      <c r="AL46" s="402">
        <f>SUM(AL31:AL45)</f>
        <v>4336556.6400000006</v>
      </c>
      <c r="AM46" s="399"/>
      <c r="AN46" s="402">
        <f>SUM(AN31:AN45)</f>
        <v>13687.62</v>
      </c>
      <c r="AO46" s="400"/>
      <c r="AP46" s="402">
        <f>SUM(AP31:AP45)</f>
        <v>1874274.4799999997</v>
      </c>
      <c r="AQ46" s="399"/>
      <c r="AR46" s="402">
        <f>SUM(AR31:AR45)</f>
        <v>13687.62</v>
      </c>
      <c r="AS46" s="400"/>
      <c r="AT46" s="402">
        <f>SUM(AT31:AT45)</f>
        <v>5586072.959999999</v>
      </c>
      <c r="AU46" s="399"/>
      <c r="AV46" s="402">
        <f>SUM(AV31:AV45)</f>
        <v>13687.62</v>
      </c>
      <c r="AW46" s="400"/>
      <c r="AX46" s="402">
        <f>SUM(AX31:AX45)</f>
        <v>2572533.5999999996</v>
      </c>
      <c r="AY46" s="399"/>
      <c r="AZ46" s="402">
        <f>SUM(AZ31:AZ45)</f>
        <v>13687.62</v>
      </c>
      <c r="BA46" s="400"/>
      <c r="BB46" s="402">
        <f>SUM(BB31:BB45)</f>
        <v>4005802.32</v>
      </c>
      <c r="BC46" s="399"/>
      <c r="BD46" s="402">
        <f>SUM(BD31:BD45)</f>
        <v>13687.62</v>
      </c>
      <c r="BE46" s="400"/>
      <c r="BF46" s="402">
        <f>SUM(BF31:BF45)</f>
        <v>32303671.919999998</v>
      </c>
      <c r="BH46" s="393">
        <f>(AD46+AH46+AL46+AP46+AT46+AX46+BB46+BF46)</f>
        <v>67069626</v>
      </c>
      <c r="BI46" s="406"/>
      <c r="BJ46" s="406"/>
      <c r="BK46" s="406"/>
      <c r="BL46" s="406"/>
      <c r="BM46" s="406"/>
      <c r="BN46" s="406"/>
      <c r="BO46" s="406"/>
      <c r="BP46" s="406"/>
      <c r="BQ46" s="406"/>
      <c r="BR46" s="406"/>
      <c r="BS46" s="406"/>
      <c r="BT46" s="406"/>
    </row>
    <row r="47" spans="1:72" s="405" customFormat="1" ht="25.05" customHeight="1">
      <c r="A47" s="15"/>
      <c r="B47" s="15"/>
      <c r="C47" s="15"/>
      <c r="D47" s="15"/>
      <c r="E47" s="15"/>
      <c r="F47" s="15"/>
      <c r="G47" s="15"/>
      <c r="H47" s="17"/>
      <c r="I47" s="17"/>
      <c r="J47" s="126"/>
      <c r="K47" s="17"/>
      <c r="L47" s="19"/>
      <c r="M47" s="19"/>
      <c r="N47" s="19"/>
      <c r="O47" s="19"/>
      <c r="P47" s="17"/>
      <c r="Q47" s="399"/>
      <c r="R47" s="402"/>
      <c r="S47" s="400"/>
      <c r="T47" s="400"/>
      <c r="U47" s="402"/>
      <c r="V47" s="399"/>
      <c r="W47" s="402"/>
      <c r="X47" s="443" t="s">
        <v>414</v>
      </c>
      <c r="Y47" s="407">
        <f>(Y46*4%)</f>
        <v>2682785.04</v>
      </c>
      <c r="Z47" s="399"/>
      <c r="AA47" s="399"/>
      <c r="AB47" s="402"/>
      <c r="AC47" s="443"/>
      <c r="AD47" s="407">
        <f>(AD46*4%)</f>
        <v>483636.31679999991</v>
      </c>
      <c r="AE47" s="399"/>
      <c r="AF47" s="402"/>
      <c r="AG47" s="400"/>
      <c r="AH47" s="407">
        <f>(AH46*4%)</f>
        <v>171992.24639999997</v>
      </c>
      <c r="AI47" s="399"/>
      <c r="AJ47" s="402"/>
      <c r="AK47" s="400"/>
      <c r="AL47" s="407">
        <f>(AL46*4%)</f>
        <v>173462.26560000001</v>
      </c>
      <c r="AM47" s="399"/>
      <c r="AN47" s="402"/>
      <c r="AO47" s="400"/>
      <c r="AP47" s="407">
        <f>(AP46*4%)</f>
        <v>74970.979199999987</v>
      </c>
      <c r="AQ47" s="399"/>
      <c r="AR47" s="402"/>
      <c r="AS47" s="400"/>
      <c r="AT47" s="407">
        <f>(AT46*4%)</f>
        <v>223442.91839999997</v>
      </c>
      <c r="AU47" s="399"/>
      <c r="AV47" s="402"/>
      <c r="AW47" s="400"/>
      <c r="AX47" s="407">
        <f>(AX46*4%)</f>
        <v>102901.34399999998</v>
      </c>
      <c r="AY47" s="399"/>
      <c r="AZ47" s="402"/>
      <c r="BA47" s="400"/>
      <c r="BB47" s="407">
        <f>(BB46*4%)</f>
        <v>160232.09279999998</v>
      </c>
      <c r="BC47" s="399"/>
      <c r="BD47" s="402"/>
      <c r="BE47" s="400"/>
      <c r="BF47" s="407">
        <f>(BF46*4%)</f>
        <v>1292146.8768</v>
      </c>
      <c r="BH47" s="39">
        <f t="shared" ref="BH47:BH48" si="44">(AD47+AH47+AL47+AP47+AT47+AX47+BB47+BF47)</f>
        <v>2682785.04</v>
      </c>
      <c r="BI47" s="406"/>
      <c r="BJ47" s="406"/>
      <c r="BK47" s="406"/>
      <c r="BL47" s="406"/>
      <c r="BM47" s="406"/>
      <c r="BN47" s="406"/>
      <c r="BO47" s="406"/>
      <c r="BP47" s="406"/>
      <c r="BQ47" s="406"/>
      <c r="BR47" s="406"/>
      <c r="BS47" s="406"/>
      <c r="BT47" s="406"/>
    </row>
    <row r="48" spans="1:72" s="405" customFormat="1" ht="25.05" customHeight="1">
      <c r="A48" s="15"/>
      <c r="B48" s="15"/>
      <c r="C48" s="15"/>
      <c r="D48" s="15"/>
      <c r="E48" s="15"/>
      <c r="F48" s="15"/>
      <c r="G48" s="15"/>
      <c r="H48" s="17"/>
      <c r="I48" s="17"/>
      <c r="J48" s="126"/>
      <c r="K48" s="17"/>
      <c r="L48" s="19"/>
      <c r="M48" s="19"/>
      <c r="N48" s="19"/>
      <c r="O48" s="19"/>
      <c r="P48" s="17"/>
      <c r="Q48" s="399"/>
      <c r="R48" s="402"/>
      <c r="S48" s="400"/>
      <c r="T48" s="400"/>
      <c r="U48" s="402"/>
      <c r="V48" s="399"/>
      <c r="W48" s="402"/>
      <c r="X48" s="443" t="s">
        <v>416</v>
      </c>
      <c r="Y48" s="407">
        <f>(Y46+Y47)</f>
        <v>69752411.040000007</v>
      </c>
      <c r="Z48" s="399"/>
      <c r="AA48" s="399"/>
      <c r="AB48" s="402"/>
      <c r="AC48" s="443"/>
      <c r="AD48" s="407">
        <f>(AD46+AD47)</f>
        <v>12574544.236799998</v>
      </c>
      <c r="AE48" s="399"/>
      <c r="AF48" s="402"/>
      <c r="AG48" s="400"/>
      <c r="AH48" s="407">
        <f>(AH46+AH47)</f>
        <v>4471798.4063999988</v>
      </c>
      <c r="AI48" s="399"/>
      <c r="AJ48" s="402"/>
      <c r="AK48" s="400"/>
      <c r="AL48" s="407">
        <f>(AL46+AL47)</f>
        <v>4510018.9056000002</v>
      </c>
      <c r="AM48" s="399"/>
      <c r="AN48" s="402"/>
      <c r="AO48" s="400"/>
      <c r="AP48" s="407">
        <f>(AP46+AP47)</f>
        <v>1949245.4591999997</v>
      </c>
      <c r="AQ48" s="399"/>
      <c r="AR48" s="402"/>
      <c r="AS48" s="400"/>
      <c r="AT48" s="407">
        <f>(AT46+AT47)</f>
        <v>5809515.8783999989</v>
      </c>
      <c r="AU48" s="399"/>
      <c r="AV48" s="402"/>
      <c r="AW48" s="400"/>
      <c r="AX48" s="407">
        <f>(AX46+AX47)</f>
        <v>2675434.9439999997</v>
      </c>
      <c r="AY48" s="399"/>
      <c r="AZ48" s="402"/>
      <c r="BA48" s="400"/>
      <c r="BB48" s="407">
        <f>(BB46+BB47)</f>
        <v>4166034.4128</v>
      </c>
      <c r="BC48" s="399"/>
      <c r="BD48" s="402"/>
      <c r="BE48" s="400"/>
      <c r="BF48" s="407">
        <f>(BF46+BF47)</f>
        <v>33595818.796799995</v>
      </c>
      <c r="BH48" s="39">
        <f t="shared" si="44"/>
        <v>69752411.039999992</v>
      </c>
      <c r="BI48" s="406"/>
      <c r="BJ48" s="406"/>
      <c r="BK48" s="406"/>
      <c r="BL48" s="406"/>
      <c r="BM48" s="406"/>
      <c r="BN48" s="406"/>
      <c r="BO48" s="406"/>
      <c r="BP48" s="406"/>
      <c r="BQ48" s="406"/>
      <c r="BR48" s="406"/>
      <c r="BS48" s="406"/>
      <c r="BT48" s="406"/>
    </row>
    <row r="49" spans="1:69" ht="50" customHeight="1">
      <c r="A49" s="450" t="s">
        <v>496</v>
      </c>
      <c r="B49" s="450" t="s">
        <v>9</v>
      </c>
      <c r="C49" s="450" t="s">
        <v>495</v>
      </c>
      <c r="D49" s="677" t="s">
        <v>7</v>
      </c>
      <c r="E49" s="99"/>
      <c r="F49" s="457" t="s">
        <v>6</v>
      </c>
      <c r="G49" s="679" t="s">
        <v>11</v>
      </c>
      <c r="H49" s="679" t="s">
        <v>0</v>
      </c>
      <c r="I49" s="679"/>
      <c r="J49" s="679"/>
      <c r="K49" s="681" t="s">
        <v>1</v>
      </c>
      <c r="L49" s="681" t="s">
        <v>2</v>
      </c>
      <c r="M49" s="681" t="s">
        <v>229</v>
      </c>
      <c r="N49" s="681" t="s">
        <v>20</v>
      </c>
      <c r="O49" s="681" t="s">
        <v>28</v>
      </c>
      <c r="P49" s="683" t="s">
        <v>12</v>
      </c>
      <c r="Q49" s="488" t="s">
        <v>15</v>
      </c>
      <c r="R49" s="488"/>
      <c r="S49" s="488"/>
      <c r="T49" s="488"/>
      <c r="U49" s="488"/>
      <c r="V49" s="489" t="s">
        <v>347</v>
      </c>
      <c r="W49" s="489"/>
      <c r="X49" s="489"/>
      <c r="Y49" s="489"/>
      <c r="Z49" s="389" t="s">
        <v>19</v>
      </c>
      <c r="AA49" s="490" t="s">
        <v>348</v>
      </c>
      <c r="AB49" s="490"/>
      <c r="AC49" s="490"/>
      <c r="AD49" s="490"/>
      <c r="AE49" s="491" t="s">
        <v>349</v>
      </c>
      <c r="AF49" s="491"/>
      <c r="AG49" s="491"/>
      <c r="AH49" s="491"/>
      <c r="AI49" s="505" t="s">
        <v>350</v>
      </c>
      <c r="AJ49" s="505"/>
      <c r="AK49" s="505"/>
      <c r="AL49" s="505"/>
      <c r="AM49" s="506" t="s">
        <v>351</v>
      </c>
      <c r="AN49" s="506"/>
      <c r="AO49" s="506"/>
      <c r="AP49" s="506"/>
      <c r="AQ49" s="507" t="s">
        <v>352</v>
      </c>
      <c r="AR49" s="507"/>
      <c r="AS49" s="507"/>
      <c r="AT49" s="507"/>
      <c r="AU49" s="508" t="s">
        <v>353</v>
      </c>
      <c r="AV49" s="508"/>
      <c r="AW49" s="508"/>
      <c r="AX49" s="508"/>
      <c r="AY49" s="509" t="s">
        <v>354</v>
      </c>
      <c r="AZ49" s="509"/>
      <c r="BA49" s="509"/>
      <c r="BB49" s="509"/>
      <c r="BC49" s="503" t="s">
        <v>355</v>
      </c>
      <c r="BD49" s="503"/>
      <c r="BE49" s="503"/>
      <c r="BF49" s="503"/>
    </row>
    <row r="50" spans="1:69" ht="42.05" customHeight="1">
      <c r="A50" s="450"/>
      <c r="B50" s="450"/>
      <c r="C50" s="450"/>
      <c r="D50" s="678"/>
      <c r="E50" s="390" t="s">
        <v>8</v>
      </c>
      <c r="F50" s="457"/>
      <c r="G50" s="680"/>
      <c r="H50" s="680"/>
      <c r="I50" s="680"/>
      <c r="J50" s="680"/>
      <c r="K50" s="682"/>
      <c r="L50" s="682"/>
      <c r="M50" s="682"/>
      <c r="N50" s="682"/>
      <c r="O50" s="682"/>
      <c r="P50" s="684"/>
      <c r="Q50" s="480" t="s">
        <v>24</v>
      </c>
      <c r="R50" s="482" t="s">
        <v>23</v>
      </c>
      <c r="S50" s="623" t="s">
        <v>17</v>
      </c>
      <c r="T50" s="624"/>
      <c r="U50" s="482" t="s">
        <v>14</v>
      </c>
      <c r="V50" s="480" t="s">
        <v>53</v>
      </c>
      <c r="W50" s="478" t="s">
        <v>54</v>
      </c>
      <c r="X50" s="492" t="s">
        <v>89</v>
      </c>
      <c r="Y50" s="478" t="s">
        <v>14</v>
      </c>
      <c r="Z50" s="477" t="s">
        <v>25</v>
      </c>
      <c r="AA50" s="552" t="s">
        <v>53</v>
      </c>
      <c r="AB50" s="536" t="s">
        <v>54</v>
      </c>
      <c r="AC50" s="559" t="s">
        <v>89</v>
      </c>
      <c r="AD50" s="536" t="s">
        <v>14</v>
      </c>
      <c r="AE50" s="529" t="s">
        <v>53</v>
      </c>
      <c r="AF50" s="530" t="s">
        <v>54</v>
      </c>
      <c r="AG50" s="641" t="s">
        <v>89</v>
      </c>
      <c r="AH50" s="530" t="s">
        <v>14</v>
      </c>
      <c r="AI50" s="531" t="s">
        <v>53</v>
      </c>
      <c r="AJ50" s="532" t="s">
        <v>54</v>
      </c>
      <c r="AK50" s="629" t="s">
        <v>89</v>
      </c>
      <c r="AL50" s="532" t="s">
        <v>14</v>
      </c>
      <c r="AM50" s="533" t="s">
        <v>53</v>
      </c>
      <c r="AN50" s="534" t="s">
        <v>54</v>
      </c>
      <c r="AO50" s="694" t="s">
        <v>89</v>
      </c>
      <c r="AP50" s="534" t="s">
        <v>14</v>
      </c>
      <c r="AQ50" s="550" t="s">
        <v>53</v>
      </c>
      <c r="AR50" s="547" t="s">
        <v>54</v>
      </c>
      <c r="AS50" s="527" t="s">
        <v>89</v>
      </c>
      <c r="AT50" s="547" t="s">
        <v>14</v>
      </c>
      <c r="AU50" s="541" t="s">
        <v>53</v>
      </c>
      <c r="AV50" s="542" t="s">
        <v>54</v>
      </c>
      <c r="AW50" s="516" t="s">
        <v>89</v>
      </c>
      <c r="AX50" s="542" t="s">
        <v>14</v>
      </c>
      <c r="AY50" s="543" t="s">
        <v>53</v>
      </c>
      <c r="AZ50" s="544" t="s">
        <v>54</v>
      </c>
      <c r="BA50" s="518" t="s">
        <v>89</v>
      </c>
      <c r="BB50" s="544" t="s">
        <v>14</v>
      </c>
      <c r="BC50" s="545" t="s">
        <v>53</v>
      </c>
      <c r="BD50" s="546" t="s">
        <v>54</v>
      </c>
      <c r="BE50" s="525" t="s">
        <v>89</v>
      </c>
      <c r="BF50" s="546" t="s">
        <v>14</v>
      </c>
      <c r="BG50" s="7"/>
      <c r="BI50" s="66"/>
      <c r="BJ50" s="66"/>
      <c r="BK50" s="66"/>
      <c r="BL50" s="66"/>
      <c r="BM50" s="66"/>
      <c r="BN50" s="66"/>
      <c r="BO50" s="66"/>
      <c r="BP50" s="66"/>
      <c r="BQ50" s="66"/>
    </row>
    <row r="51" spans="1:69" ht="40.049999999999997" customHeight="1">
      <c r="A51" s="450"/>
      <c r="B51" s="450"/>
      <c r="C51" s="450"/>
      <c r="D51" s="678"/>
      <c r="E51" s="94"/>
      <c r="F51" s="391"/>
      <c r="G51" s="680"/>
      <c r="H51" s="680"/>
      <c r="I51" s="680"/>
      <c r="J51" s="680"/>
      <c r="K51" s="682"/>
      <c r="L51" s="682"/>
      <c r="M51" s="682"/>
      <c r="N51" s="682"/>
      <c r="O51" s="682"/>
      <c r="P51" s="684"/>
      <c r="Q51" s="625"/>
      <c r="R51" s="626"/>
      <c r="S51" s="112" t="s">
        <v>16</v>
      </c>
      <c r="T51" s="112" t="s">
        <v>18</v>
      </c>
      <c r="U51" s="626"/>
      <c r="V51" s="481"/>
      <c r="W51" s="478"/>
      <c r="X51" s="493"/>
      <c r="Y51" s="478"/>
      <c r="Z51" s="477"/>
      <c r="AA51" s="552"/>
      <c r="AB51" s="536"/>
      <c r="AC51" s="560"/>
      <c r="AD51" s="536"/>
      <c r="AE51" s="529"/>
      <c r="AF51" s="530"/>
      <c r="AG51" s="642"/>
      <c r="AH51" s="530"/>
      <c r="AI51" s="531"/>
      <c r="AJ51" s="532"/>
      <c r="AK51" s="630"/>
      <c r="AL51" s="532"/>
      <c r="AM51" s="533"/>
      <c r="AN51" s="534"/>
      <c r="AO51" s="705"/>
      <c r="AP51" s="534"/>
      <c r="AQ51" s="550"/>
      <c r="AR51" s="547"/>
      <c r="AS51" s="717"/>
      <c r="AT51" s="547"/>
      <c r="AU51" s="541"/>
      <c r="AV51" s="542"/>
      <c r="AW51" s="551"/>
      <c r="AX51" s="542"/>
      <c r="AY51" s="543"/>
      <c r="AZ51" s="544"/>
      <c r="BA51" s="548"/>
      <c r="BB51" s="544"/>
      <c r="BC51" s="545"/>
      <c r="BD51" s="546"/>
      <c r="BE51" s="549"/>
      <c r="BF51" s="546"/>
      <c r="BG51" s="7"/>
      <c r="BI51" s="66"/>
      <c r="BJ51" s="66"/>
      <c r="BK51" s="66"/>
      <c r="BL51" s="66"/>
      <c r="BM51" s="66"/>
      <c r="BN51" s="66"/>
      <c r="BO51" s="66"/>
      <c r="BP51" s="66"/>
      <c r="BQ51" s="66"/>
    </row>
    <row r="52" spans="1:69" ht="56.05" customHeight="1">
      <c r="A52" s="671">
        <v>2</v>
      </c>
      <c r="B52" s="455" t="s">
        <v>221</v>
      </c>
      <c r="C52" s="455" t="s">
        <v>37</v>
      </c>
      <c r="D52" s="583" t="s">
        <v>93</v>
      </c>
      <c r="E52" s="35">
        <v>20</v>
      </c>
      <c r="F52" s="672">
        <v>445</v>
      </c>
      <c r="G52" s="653" t="s">
        <v>90</v>
      </c>
      <c r="H52" s="593" t="s">
        <v>274</v>
      </c>
      <c r="I52" s="593"/>
      <c r="J52" s="594"/>
      <c r="K52" s="168" t="s">
        <v>95</v>
      </c>
      <c r="L52" s="96" t="s">
        <v>271</v>
      </c>
      <c r="M52" s="177" t="s">
        <v>272</v>
      </c>
      <c r="N52" s="177" t="s">
        <v>374</v>
      </c>
      <c r="O52" s="177" t="s">
        <v>26</v>
      </c>
      <c r="P52" s="98">
        <v>5120</v>
      </c>
      <c r="Q52" s="106">
        <v>1</v>
      </c>
      <c r="R52" s="104">
        <f>(P52*Q52)</f>
        <v>5120</v>
      </c>
      <c r="S52" s="102">
        <v>445</v>
      </c>
      <c r="T52" s="102">
        <v>445</v>
      </c>
      <c r="U52" s="104">
        <f>(R52*(S52+T52))</f>
        <v>4556800</v>
      </c>
      <c r="V52" s="106">
        <v>1</v>
      </c>
      <c r="W52" s="104">
        <f>(P52*V52)</f>
        <v>5120</v>
      </c>
      <c r="X52" s="102">
        <v>621</v>
      </c>
      <c r="Y52" s="104">
        <f>(W52*X52)</f>
        <v>3179520</v>
      </c>
      <c r="Z52" s="106">
        <v>1</v>
      </c>
      <c r="AA52" s="187">
        <v>1</v>
      </c>
      <c r="AB52" s="185">
        <f>(P52*AA52)</f>
        <v>5120</v>
      </c>
      <c r="AC52" s="232">
        <v>105</v>
      </c>
      <c r="AD52" s="185">
        <f>(AB52*AC52)</f>
        <v>537600</v>
      </c>
      <c r="AE52" s="205">
        <v>1</v>
      </c>
      <c r="AF52" s="206">
        <f>(P52*AE52)</f>
        <v>5120</v>
      </c>
      <c r="AG52" s="208">
        <v>41</v>
      </c>
      <c r="AH52" s="206">
        <f>(AF52*AG52)</f>
        <v>209920</v>
      </c>
      <c r="AI52" s="210">
        <v>1</v>
      </c>
      <c r="AJ52" s="200">
        <f>(P52*AI52)</f>
        <v>5120</v>
      </c>
      <c r="AK52" s="212">
        <v>64</v>
      </c>
      <c r="AL52" s="200">
        <f>(AJ52*AK52)</f>
        <v>327680</v>
      </c>
      <c r="AM52" s="202">
        <v>1</v>
      </c>
      <c r="AN52" s="203">
        <f>(P52*AM52)</f>
        <v>5120</v>
      </c>
      <c r="AO52" s="283">
        <v>31</v>
      </c>
      <c r="AP52" s="203">
        <f>(AN52*AO52)</f>
        <v>158720</v>
      </c>
      <c r="AQ52" s="195">
        <v>1</v>
      </c>
      <c r="AR52" s="196">
        <f>(P52*AQ52)</f>
        <v>5120</v>
      </c>
      <c r="AS52" s="302">
        <v>71</v>
      </c>
      <c r="AT52" s="196">
        <f>(AR52*AS52)</f>
        <v>363520</v>
      </c>
      <c r="AU52" s="198">
        <v>1</v>
      </c>
      <c r="AV52" s="199">
        <f>(P52*AU52)</f>
        <v>5120</v>
      </c>
      <c r="AW52" s="321">
        <v>33</v>
      </c>
      <c r="AX52" s="199">
        <f>(AV52*AW52)</f>
        <v>168960</v>
      </c>
      <c r="AY52" s="189">
        <v>1</v>
      </c>
      <c r="AZ52" s="190">
        <f>(P52*AY52)</f>
        <v>5120</v>
      </c>
      <c r="BA52" s="340">
        <v>57</v>
      </c>
      <c r="BB52" s="190">
        <f>(AZ52*BA52)</f>
        <v>291840</v>
      </c>
      <c r="BC52" s="192">
        <v>1</v>
      </c>
      <c r="BD52" s="193">
        <f>(P52*BC52)</f>
        <v>5120</v>
      </c>
      <c r="BE52" s="359">
        <v>219</v>
      </c>
      <c r="BF52" s="193">
        <f>(BD52*BE52)</f>
        <v>1121280</v>
      </c>
      <c r="BI52" s="66"/>
      <c r="BJ52" s="66"/>
      <c r="BK52" s="66"/>
      <c r="BL52" s="66"/>
      <c r="BM52" s="66"/>
      <c r="BN52" s="66"/>
      <c r="BO52" s="66"/>
      <c r="BP52" s="66"/>
      <c r="BQ52" s="66"/>
    </row>
    <row r="53" spans="1:69" ht="29.95" customHeight="1">
      <c r="A53" s="458"/>
      <c r="B53" s="451"/>
      <c r="C53" s="451"/>
      <c r="D53" s="583"/>
      <c r="E53" s="5"/>
      <c r="F53" s="460"/>
      <c r="G53" s="586"/>
      <c r="H53" s="590" t="s">
        <v>55</v>
      </c>
      <c r="I53" s="591"/>
      <c r="J53" s="592"/>
      <c r="K53" s="8" t="s">
        <v>72</v>
      </c>
      <c r="L53" s="8" t="s">
        <v>230</v>
      </c>
      <c r="M53" s="183" t="s">
        <v>231</v>
      </c>
      <c r="N53" s="177" t="s">
        <v>357</v>
      </c>
      <c r="O53" s="177" t="s">
        <v>26</v>
      </c>
      <c r="P53" s="107">
        <v>250</v>
      </c>
      <c r="Q53" s="567">
        <v>120</v>
      </c>
      <c r="R53" s="580">
        <f>(P53*Q53)</f>
        <v>30000</v>
      </c>
      <c r="S53" s="582">
        <v>1780</v>
      </c>
      <c r="T53" s="582">
        <v>1780</v>
      </c>
      <c r="U53" s="580">
        <f>(R53*(S53+T53))</f>
        <v>106800000</v>
      </c>
      <c r="V53" s="113">
        <v>4</v>
      </c>
      <c r="W53" s="116">
        <f>(P53*V53)</f>
        <v>1000</v>
      </c>
      <c r="X53" s="115">
        <v>2484</v>
      </c>
      <c r="Y53" s="104">
        <f t="shared" ref="Y53:Y55" si="45">(W53*X53)</f>
        <v>2484000</v>
      </c>
      <c r="Z53" s="628">
        <v>120</v>
      </c>
      <c r="AA53" s="221">
        <v>4</v>
      </c>
      <c r="AB53" s="185">
        <f>(P53*AA53)</f>
        <v>1000</v>
      </c>
      <c r="AC53" s="233">
        <v>420</v>
      </c>
      <c r="AD53" s="185">
        <f t="shared" ref="AD53:AD55" si="46">(AB53*AC53)</f>
        <v>420000</v>
      </c>
      <c r="AE53" s="228">
        <v>4</v>
      </c>
      <c r="AF53" s="206">
        <f>(P53*AE53)</f>
        <v>1000</v>
      </c>
      <c r="AG53" s="230">
        <v>164</v>
      </c>
      <c r="AH53" s="206">
        <f t="shared" ref="AH53:AH55" si="47">(AF53*AG53)</f>
        <v>164000</v>
      </c>
      <c r="AI53" s="214">
        <v>4</v>
      </c>
      <c r="AJ53" s="200">
        <f>(P53*AI53)</f>
        <v>1000</v>
      </c>
      <c r="AK53" s="218">
        <v>256</v>
      </c>
      <c r="AL53" s="200">
        <f t="shared" ref="AL53:AL55" si="48">(AJ53*AK53)</f>
        <v>256000</v>
      </c>
      <c r="AM53" s="216">
        <v>4</v>
      </c>
      <c r="AN53" s="203">
        <f>(P53*AM53)</f>
        <v>1000</v>
      </c>
      <c r="AO53" s="284">
        <v>124</v>
      </c>
      <c r="AP53" s="203">
        <f t="shared" ref="AP53:AP55" si="49">(AN53*AO53)</f>
        <v>124000</v>
      </c>
      <c r="AQ53" s="226">
        <v>4</v>
      </c>
      <c r="AR53" s="196">
        <f>(P53*AQ53)</f>
        <v>1000</v>
      </c>
      <c r="AS53" s="303">
        <v>284</v>
      </c>
      <c r="AT53" s="196">
        <f t="shared" ref="AT53:AT55" si="50">(AR53*AS53)</f>
        <v>284000</v>
      </c>
      <c r="AU53" s="223">
        <v>4</v>
      </c>
      <c r="AV53" s="199">
        <f>(P53*AU53)</f>
        <v>1000</v>
      </c>
      <c r="AW53" s="322">
        <v>132</v>
      </c>
      <c r="AX53" s="199">
        <f t="shared" ref="AX53:AX55" si="51">(AV53*AW53)</f>
        <v>132000</v>
      </c>
      <c r="AY53" s="220">
        <v>4</v>
      </c>
      <c r="AZ53" s="190">
        <f>(P53*AY53)</f>
        <v>1000</v>
      </c>
      <c r="BA53" s="341">
        <v>228</v>
      </c>
      <c r="BB53" s="190">
        <f t="shared" ref="BB53:BB55" si="52">(AZ53*BA53)</f>
        <v>228000</v>
      </c>
      <c r="BC53" s="219">
        <v>4</v>
      </c>
      <c r="BD53" s="193">
        <f>(P53*BC53)</f>
        <v>1000</v>
      </c>
      <c r="BE53" s="360">
        <v>876</v>
      </c>
      <c r="BF53" s="193">
        <f t="shared" ref="BF53:BF55" si="53">(BD53*BE53)</f>
        <v>876000</v>
      </c>
    </row>
    <row r="54" spans="1:69" ht="29.95" customHeight="1">
      <c r="A54" s="458"/>
      <c r="B54" s="451"/>
      <c r="C54" s="451"/>
      <c r="D54" s="583"/>
      <c r="E54" s="5"/>
      <c r="F54" s="460"/>
      <c r="G54" s="586"/>
      <c r="H54" s="654" t="s">
        <v>56</v>
      </c>
      <c r="I54" s="655"/>
      <c r="J54" s="656"/>
      <c r="K54" s="8" t="s">
        <v>73</v>
      </c>
      <c r="L54" s="8" t="s">
        <v>232</v>
      </c>
      <c r="M54" s="183" t="s">
        <v>231</v>
      </c>
      <c r="N54" s="177" t="s">
        <v>358</v>
      </c>
      <c r="O54" s="177" t="s">
        <v>26</v>
      </c>
      <c r="P54" s="107">
        <v>102</v>
      </c>
      <c r="Q54" s="568"/>
      <c r="R54" s="581"/>
      <c r="S54" s="583"/>
      <c r="T54" s="583"/>
      <c r="U54" s="581"/>
      <c r="V54" s="113">
        <v>37</v>
      </c>
      <c r="W54" s="116">
        <f t="shared" ref="W54:W55" si="54">(P54*V54)</f>
        <v>3774</v>
      </c>
      <c r="X54" s="115">
        <v>2484</v>
      </c>
      <c r="Y54" s="104">
        <f t="shared" si="45"/>
        <v>9374616</v>
      </c>
      <c r="Z54" s="628"/>
      <c r="AA54" s="221">
        <v>37</v>
      </c>
      <c r="AB54" s="185">
        <f>(P54*AA54)</f>
        <v>3774</v>
      </c>
      <c r="AC54" s="233">
        <v>420</v>
      </c>
      <c r="AD54" s="185">
        <f t="shared" si="46"/>
        <v>1585080</v>
      </c>
      <c r="AE54" s="228">
        <v>37</v>
      </c>
      <c r="AF54" s="206">
        <f>(P54*AE54)</f>
        <v>3774</v>
      </c>
      <c r="AG54" s="230">
        <v>164</v>
      </c>
      <c r="AH54" s="206">
        <f t="shared" si="47"/>
        <v>618936</v>
      </c>
      <c r="AI54" s="214">
        <v>37</v>
      </c>
      <c r="AJ54" s="200">
        <f>(P54*AI54)</f>
        <v>3774</v>
      </c>
      <c r="AK54" s="218">
        <v>256</v>
      </c>
      <c r="AL54" s="200">
        <f t="shared" si="48"/>
        <v>966144</v>
      </c>
      <c r="AM54" s="216">
        <v>37</v>
      </c>
      <c r="AN54" s="203">
        <f>(P54*AM54)</f>
        <v>3774</v>
      </c>
      <c r="AO54" s="284">
        <v>124</v>
      </c>
      <c r="AP54" s="203">
        <f t="shared" si="49"/>
        <v>467976</v>
      </c>
      <c r="AQ54" s="226">
        <v>37</v>
      </c>
      <c r="AR54" s="196">
        <f>(P54*AQ54)</f>
        <v>3774</v>
      </c>
      <c r="AS54" s="303">
        <v>284</v>
      </c>
      <c r="AT54" s="196">
        <f t="shared" si="50"/>
        <v>1071816</v>
      </c>
      <c r="AU54" s="223">
        <v>37</v>
      </c>
      <c r="AV54" s="199">
        <f>(P54*AU54)</f>
        <v>3774</v>
      </c>
      <c r="AW54" s="322">
        <v>132</v>
      </c>
      <c r="AX54" s="199">
        <f t="shared" si="51"/>
        <v>498168</v>
      </c>
      <c r="AY54" s="220">
        <v>37</v>
      </c>
      <c r="AZ54" s="190">
        <f>(P54*AY54)</f>
        <v>3774</v>
      </c>
      <c r="BA54" s="341">
        <v>228</v>
      </c>
      <c r="BB54" s="190">
        <f t="shared" si="52"/>
        <v>860472</v>
      </c>
      <c r="BC54" s="219">
        <v>37</v>
      </c>
      <c r="BD54" s="193">
        <f>(P54*BC54)</f>
        <v>3774</v>
      </c>
      <c r="BE54" s="360">
        <v>876</v>
      </c>
      <c r="BF54" s="193">
        <f t="shared" si="53"/>
        <v>3306024</v>
      </c>
    </row>
    <row r="55" spans="1:69" ht="29.95" customHeight="1">
      <c r="A55" s="458"/>
      <c r="B55" s="451"/>
      <c r="C55" s="451"/>
      <c r="D55" s="583"/>
      <c r="E55" s="5"/>
      <c r="F55" s="460"/>
      <c r="G55" s="586"/>
      <c r="H55" s="654" t="s">
        <v>57</v>
      </c>
      <c r="I55" s="655"/>
      <c r="J55" s="656"/>
      <c r="K55" s="8" t="s">
        <v>74</v>
      </c>
      <c r="L55" s="8" t="s">
        <v>248</v>
      </c>
      <c r="M55" s="183" t="s">
        <v>249</v>
      </c>
      <c r="N55" s="177" t="s">
        <v>359</v>
      </c>
      <c r="O55" s="177" t="s">
        <v>26</v>
      </c>
      <c r="P55" s="107">
        <v>4.9000000000000004</v>
      </c>
      <c r="Q55" s="568"/>
      <c r="R55" s="581"/>
      <c r="S55" s="583"/>
      <c r="T55" s="583"/>
      <c r="U55" s="581"/>
      <c r="V55" s="113">
        <v>122</v>
      </c>
      <c r="W55" s="116">
        <f t="shared" si="54"/>
        <v>597.80000000000007</v>
      </c>
      <c r="X55" s="115">
        <v>2484</v>
      </c>
      <c r="Y55" s="104">
        <f t="shared" si="45"/>
        <v>1484935.2000000002</v>
      </c>
      <c r="Z55" s="628"/>
      <c r="AA55" s="221">
        <v>122</v>
      </c>
      <c r="AB55" s="185">
        <f>(P55*AA55)</f>
        <v>597.80000000000007</v>
      </c>
      <c r="AC55" s="233">
        <v>420</v>
      </c>
      <c r="AD55" s="185">
        <f t="shared" si="46"/>
        <v>251076.00000000003</v>
      </c>
      <c r="AE55" s="228">
        <v>122</v>
      </c>
      <c r="AF55" s="206">
        <f>(P55*AE55)</f>
        <v>597.80000000000007</v>
      </c>
      <c r="AG55" s="230">
        <v>164</v>
      </c>
      <c r="AH55" s="206">
        <f t="shared" si="47"/>
        <v>98039.200000000012</v>
      </c>
      <c r="AI55" s="214">
        <v>122</v>
      </c>
      <c r="AJ55" s="200">
        <f>(P55*AI55)</f>
        <v>597.80000000000007</v>
      </c>
      <c r="AK55" s="218">
        <v>256</v>
      </c>
      <c r="AL55" s="200">
        <f t="shared" si="48"/>
        <v>153036.80000000002</v>
      </c>
      <c r="AM55" s="216">
        <v>122</v>
      </c>
      <c r="AN55" s="203">
        <f>(P55*AM55)</f>
        <v>597.80000000000007</v>
      </c>
      <c r="AO55" s="284">
        <v>124</v>
      </c>
      <c r="AP55" s="203">
        <f t="shared" si="49"/>
        <v>74127.200000000012</v>
      </c>
      <c r="AQ55" s="226">
        <v>122</v>
      </c>
      <c r="AR55" s="196">
        <f>(P55*AQ55)</f>
        <v>597.80000000000007</v>
      </c>
      <c r="AS55" s="303">
        <v>284</v>
      </c>
      <c r="AT55" s="196">
        <f t="shared" si="50"/>
        <v>169775.2</v>
      </c>
      <c r="AU55" s="223">
        <v>122</v>
      </c>
      <c r="AV55" s="199">
        <f>(P55*AU55)</f>
        <v>597.80000000000007</v>
      </c>
      <c r="AW55" s="322">
        <v>132</v>
      </c>
      <c r="AX55" s="199">
        <f t="shared" si="51"/>
        <v>78909.600000000006</v>
      </c>
      <c r="AY55" s="220">
        <v>122</v>
      </c>
      <c r="AZ55" s="190">
        <f>(P55*AY55)</f>
        <v>597.80000000000007</v>
      </c>
      <c r="BA55" s="341">
        <v>228</v>
      </c>
      <c r="BB55" s="190">
        <f t="shared" si="52"/>
        <v>136298.40000000002</v>
      </c>
      <c r="BC55" s="219">
        <v>122</v>
      </c>
      <c r="BD55" s="193">
        <f>(P55*BC55)</f>
        <v>597.80000000000007</v>
      </c>
      <c r="BE55" s="360">
        <v>876</v>
      </c>
      <c r="BF55" s="193">
        <f t="shared" si="53"/>
        <v>523672.80000000005</v>
      </c>
    </row>
    <row r="56" spans="1:69" ht="29.95" customHeight="1">
      <c r="A56" s="458"/>
      <c r="B56" s="451"/>
      <c r="C56" s="451"/>
      <c r="D56" s="583"/>
      <c r="E56" s="5"/>
      <c r="F56" s="460"/>
      <c r="G56" s="586"/>
      <c r="H56" s="587" t="s">
        <v>58</v>
      </c>
      <c r="I56" s="587"/>
      <c r="J56" s="587"/>
      <c r="K56" s="8" t="s">
        <v>75</v>
      </c>
      <c r="L56" s="8" t="s">
        <v>234</v>
      </c>
      <c r="M56" s="183" t="s">
        <v>233</v>
      </c>
      <c r="N56" s="177" t="s">
        <v>360</v>
      </c>
      <c r="O56" s="177" t="s">
        <v>26</v>
      </c>
      <c r="P56" s="647">
        <v>18.5</v>
      </c>
      <c r="Q56" s="568"/>
      <c r="R56" s="581"/>
      <c r="S56" s="583"/>
      <c r="T56" s="583"/>
      <c r="U56" s="581"/>
      <c r="V56" s="569">
        <v>122</v>
      </c>
      <c r="W56" s="580">
        <f>(P56*V56)</f>
        <v>2257</v>
      </c>
      <c r="X56" s="582">
        <v>2484</v>
      </c>
      <c r="Y56" s="580">
        <f>(W56*X56)</f>
        <v>5606388</v>
      </c>
      <c r="Z56" s="628"/>
      <c r="AA56" s="558">
        <v>122</v>
      </c>
      <c r="AB56" s="553">
        <f>(P56*AA56)</f>
        <v>2257</v>
      </c>
      <c r="AC56" s="649">
        <v>420</v>
      </c>
      <c r="AD56" s="553">
        <f>(AB56*AC56)</f>
        <v>947940</v>
      </c>
      <c r="AE56" s="566">
        <v>122</v>
      </c>
      <c r="AF56" s="561">
        <f>(P56*AE56)</f>
        <v>2257</v>
      </c>
      <c r="AG56" s="644">
        <v>164</v>
      </c>
      <c r="AH56" s="561">
        <f>(AF56*AG56)</f>
        <v>370148</v>
      </c>
      <c r="AI56" s="631">
        <v>122</v>
      </c>
      <c r="AJ56" s="632">
        <f>(P56*AI56)</f>
        <v>2257</v>
      </c>
      <c r="AK56" s="635">
        <v>256</v>
      </c>
      <c r="AL56" s="632">
        <f>(AJ56*AK56)</f>
        <v>577792</v>
      </c>
      <c r="AM56" s="706">
        <v>122</v>
      </c>
      <c r="AN56" s="638">
        <f>(P56*AM56)</f>
        <v>2257</v>
      </c>
      <c r="AO56" s="708">
        <v>124</v>
      </c>
      <c r="AP56" s="638">
        <f>(AN56*AO56)</f>
        <v>279868</v>
      </c>
      <c r="AQ56" s="718">
        <v>122</v>
      </c>
      <c r="AR56" s="720">
        <f>(P56*AQ56)</f>
        <v>2257</v>
      </c>
      <c r="AS56" s="723">
        <v>284</v>
      </c>
      <c r="AT56" s="720">
        <f>(AR56*AS56)</f>
        <v>640988</v>
      </c>
      <c r="AU56" s="669">
        <v>122</v>
      </c>
      <c r="AV56" s="660">
        <f>(P56*AU56)</f>
        <v>2257</v>
      </c>
      <c r="AW56" s="663">
        <v>132</v>
      </c>
      <c r="AX56" s="660">
        <f>(AV56*AW56)</f>
        <v>297924</v>
      </c>
      <c r="AY56" s="609">
        <v>122</v>
      </c>
      <c r="AZ56" s="604">
        <f>(P56*AY56)</f>
        <v>2257</v>
      </c>
      <c r="BA56" s="601">
        <v>228</v>
      </c>
      <c r="BB56" s="604">
        <f>(AZ56*BA56)</f>
        <v>514596</v>
      </c>
      <c r="BC56" s="618">
        <v>122</v>
      </c>
      <c r="BD56" s="613">
        <f>(P56*BC56)</f>
        <v>2257</v>
      </c>
      <c r="BE56" s="610">
        <v>876</v>
      </c>
      <c r="BF56" s="613">
        <f>(BD56*BE56)</f>
        <v>1977132</v>
      </c>
    </row>
    <row r="57" spans="1:69" ht="29.95" customHeight="1">
      <c r="A57" s="458"/>
      <c r="B57" s="451"/>
      <c r="C57" s="451"/>
      <c r="D57" s="583"/>
      <c r="E57" s="5"/>
      <c r="F57" s="460"/>
      <c r="G57" s="586"/>
      <c r="H57" s="587" t="s">
        <v>59</v>
      </c>
      <c r="I57" s="587"/>
      <c r="J57" s="587"/>
      <c r="K57" s="8" t="s">
        <v>76</v>
      </c>
      <c r="L57" s="8" t="s">
        <v>235</v>
      </c>
      <c r="M57" s="183" t="s">
        <v>233</v>
      </c>
      <c r="N57" s="177" t="s">
        <v>361</v>
      </c>
      <c r="O57" s="177" t="s">
        <v>26</v>
      </c>
      <c r="P57" s="648"/>
      <c r="Q57" s="568"/>
      <c r="R57" s="581"/>
      <c r="S57" s="583"/>
      <c r="T57" s="583"/>
      <c r="U57" s="581"/>
      <c r="V57" s="628"/>
      <c r="W57" s="581"/>
      <c r="X57" s="583"/>
      <c r="Y57" s="581"/>
      <c r="Z57" s="628"/>
      <c r="AA57" s="571"/>
      <c r="AB57" s="554"/>
      <c r="AC57" s="650"/>
      <c r="AD57" s="554"/>
      <c r="AE57" s="643"/>
      <c r="AF57" s="562"/>
      <c r="AG57" s="645"/>
      <c r="AH57" s="562"/>
      <c r="AI57" s="570"/>
      <c r="AJ57" s="633"/>
      <c r="AK57" s="636"/>
      <c r="AL57" s="633"/>
      <c r="AM57" s="707"/>
      <c r="AN57" s="639"/>
      <c r="AO57" s="709"/>
      <c r="AP57" s="639"/>
      <c r="AQ57" s="719"/>
      <c r="AR57" s="721"/>
      <c r="AS57" s="724"/>
      <c r="AT57" s="721"/>
      <c r="AU57" s="670"/>
      <c r="AV57" s="661"/>
      <c r="AW57" s="664"/>
      <c r="AX57" s="661"/>
      <c r="AY57" s="734"/>
      <c r="AZ57" s="605"/>
      <c r="BA57" s="602"/>
      <c r="BB57" s="605"/>
      <c r="BC57" s="739"/>
      <c r="BD57" s="614"/>
      <c r="BE57" s="611"/>
      <c r="BF57" s="614"/>
    </row>
    <row r="58" spans="1:69" ht="29.95" customHeight="1">
      <c r="A58" s="458"/>
      <c r="B58" s="451"/>
      <c r="C58" s="451"/>
      <c r="D58" s="583"/>
      <c r="E58" s="5"/>
      <c r="F58" s="460"/>
      <c r="G58" s="586"/>
      <c r="H58" s="587" t="s">
        <v>60</v>
      </c>
      <c r="I58" s="587"/>
      <c r="J58" s="587"/>
      <c r="K58" s="8" t="s">
        <v>77</v>
      </c>
      <c r="L58" s="8" t="s">
        <v>236</v>
      </c>
      <c r="M58" s="183" t="s">
        <v>233</v>
      </c>
      <c r="N58" s="177" t="s">
        <v>362</v>
      </c>
      <c r="O58" s="177" t="s">
        <v>26</v>
      </c>
      <c r="P58" s="648"/>
      <c r="Q58" s="568"/>
      <c r="R58" s="581"/>
      <c r="S58" s="583"/>
      <c r="T58" s="583"/>
      <c r="U58" s="581"/>
      <c r="V58" s="628"/>
      <c r="W58" s="581"/>
      <c r="X58" s="583"/>
      <c r="Y58" s="581"/>
      <c r="Z58" s="628"/>
      <c r="AA58" s="571"/>
      <c r="AB58" s="554"/>
      <c r="AC58" s="650"/>
      <c r="AD58" s="554"/>
      <c r="AE58" s="643"/>
      <c r="AF58" s="562"/>
      <c r="AG58" s="645"/>
      <c r="AH58" s="562"/>
      <c r="AI58" s="570"/>
      <c r="AJ58" s="633"/>
      <c r="AK58" s="636"/>
      <c r="AL58" s="633"/>
      <c r="AM58" s="707"/>
      <c r="AN58" s="639"/>
      <c r="AO58" s="709"/>
      <c r="AP58" s="639"/>
      <c r="AQ58" s="719"/>
      <c r="AR58" s="721"/>
      <c r="AS58" s="724"/>
      <c r="AT58" s="721"/>
      <c r="AU58" s="670"/>
      <c r="AV58" s="661"/>
      <c r="AW58" s="664"/>
      <c r="AX58" s="661"/>
      <c r="AY58" s="734"/>
      <c r="AZ58" s="605"/>
      <c r="BA58" s="602"/>
      <c r="BB58" s="605"/>
      <c r="BC58" s="739"/>
      <c r="BD58" s="614"/>
      <c r="BE58" s="611"/>
      <c r="BF58" s="614"/>
    </row>
    <row r="59" spans="1:69" ht="29.95" customHeight="1">
      <c r="A59" s="458"/>
      <c r="B59" s="451"/>
      <c r="C59" s="451"/>
      <c r="D59" s="583"/>
      <c r="E59" s="5"/>
      <c r="F59" s="460"/>
      <c r="G59" s="586"/>
      <c r="H59" s="587" t="s">
        <v>61</v>
      </c>
      <c r="I59" s="587"/>
      <c r="J59" s="587"/>
      <c r="K59" s="8" t="s">
        <v>78</v>
      </c>
      <c r="L59" s="8" t="s">
        <v>237</v>
      </c>
      <c r="M59" s="183" t="s">
        <v>233</v>
      </c>
      <c r="N59" s="177" t="s">
        <v>364</v>
      </c>
      <c r="O59" s="177" t="s">
        <v>26</v>
      </c>
      <c r="P59" s="648"/>
      <c r="Q59" s="568"/>
      <c r="R59" s="581"/>
      <c r="S59" s="583"/>
      <c r="T59" s="583"/>
      <c r="U59" s="581"/>
      <c r="V59" s="628"/>
      <c r="W59" s="581"/>
      <c r="X59" s="583"/>
      <c r="Y59" s="581"/>
      <c r="Z59" s="628"/>
      <c r="AA59" s="571"/>
      <c r="AB59" s="554"/>
      <c r="AC59" s="650"/>
      <c r="AD59" s="554"/>
      <c r="AE59" s="643"/>
      <c r="AF59" s="562"/>
      <c r="AG59" s="645"/>
      <c r="AH59" s="562"/>
      <c r="AI59" s="570"/>
      <c r="AJ59" s="633"/>
      <c r="AK59" s="636"/>
      <c r="AL59" s="633"/>
      <c r="AM59" s="707"/>
      <c r="AN59" s="639"/>
      <c r="AO59" s="709"/>
      <c r="AP59" s="639"/>
      <c r="AQ59" s="719"/>
      <c r="AR59" s="721"/>
      <c r="AS59" s="724"/>
      <c r="AT59" s="721"/>
      <c r="AU59" s="670"/>
      <c r="AV59" s="661"/>
      <c r="AW59" s="664"/>
      <c r="AX59" s="661"/>
      <c r="AY59" s="734"/>
      <c r="AZ59" s="605"/>
      <c r="BA59" s="602"/>
      <c r="BB59" s="605"/>
      <c r="BC59" s="739"/>
      <c r="BD59" s="614"/>
      <c r="BE59" s="611"/>
      <c r="BF59" s="614"/>
    </row>
    <row r="60" spans="1:69" ht="29.95" customHeight="1">
      <c r="A60" s="458"/>
      <c r="B60" s="451"/>
      <c r="C60" s="451"/>
      <c r="D60" s="583"/>
      <c r="E60" s="5"/>
      <c r="F60" s="460"/>
      <c r="G60" s="586"/>
      <c r="H60" s="587" t="s">
        <v>62</v>
      </c>
      <c r="I60" s="587"/>
      <c r="J60" s="587"/>
      <c r="K60" s="8" t="s">
        <v>79</v>
      </c>
      <c r="L60" s="8" t="s">
        <v>238</v>
      </c>
      <c r="M60" s="183" t="s">
        <v>233</v>
      </c>
      <c r="N60" s="177" t="s">
        <v>365</v>
      </c>
      <c r="O60" s="177" t="s">
        <v>26</v>
      </c>
      <c r="P60" s="648"/>
      <c r="Q60" s="568"/>
      <c r="R60" s="581"/>
      <c r="S60" s="583"/>
      <c r="T60" s="583"/>
      <c r="U60" s="581"/>
      <c r="V60" s="628"/>
      <c r="W60" s="581"/>
      <c r="X60" s="583"/>
      <c r="Y60" s="581"/>
      <c r="Z60" s="628"/>
      <c r="AA60" s="571"/>
      <c r="AB60" s="554"/>
      <c r="AC60" s="650"/>
      <c r="AD60" s="554"/>
      <c r="AE60" s="643"/>
      <c r="AF60" s="562"/>
      <c r="AG60" s="645"/>
      <c r="AH60" s="562"/>
      <c r="AI60" s="570"/>
      <c r="AJ60" s="633"/>
      <c r="AK60" s="636"/>
      <c r="AL60" s="633"/>
      <c r="AM60" s="707"/>
      <c r="AN60" s="639"/>
      <c r="AO60" s="709"/>
      <c r="AP60" s="639"/>
      <c r="AQ60" s="719"/>
      <c r="AR60" s="721"/>
      <c r="AS60" s="724"/>
      <c r="AT60" s="721"/>
      <c r="AU60" s="670"/>
      <c r="AV60" s="661"/>
      <c r="AW60" s="664"/>
      <c r="AX60" s="661"/>
      <c r="AY60" s="734"/>
      <c r="AZ60" s="605"/>
      <c r="BA60" s="602"/>
      <c r="BB60" s="605"/>
      <c r="BC60" s="739"/>
      <c r="BD60" s="614"/>
      <c r="BE60" s="611"/>
      <c r="BF60" s="614"/>
    </row>
    <row r="61" spans="1:69" ht="29.95" customHeight="1">
      <c r="A61" s="458"/>
      <c r="B61" s="451"/>
      <c r="C61" s="451"/>
      <c r="D61" s="583"/>
      <c r="E61" s="5"/>
      <c r="F61" s="460"/>
      <c r="G61" s="586"/>
      <c r="H61" s="587" t="s">
        <v>63</v>
      </c>
      <c r="I61" s="587"/>
      <c r="J61" s="587"/>
      <c r="K61" s="8" t="s">
        <v>80</v>
      </c>
      <c r="L61" s="8" t="s">
        <v>239</v>
      </c>
      <c r="M61" s="183" t="s">
        <v>233</v>
      </c>
      <c r="N61" s="177" t="s">
        <v>366</v>
      </c>
      <c r="O61" s="177" t="s">
        <v>26</v>
      </c>
      <c r="P61" s="648"/>
      <c r="Q61" s="568"/>
      <c r="R61" s="581"/>
      <c r="S61" s="583"/>
      <c r="T61" s="583"/>
      <c r="U61" s="581"/>
      <c r="V61" s="628"/>
      <c r="W61" s="581"/>
      <c r="X61" s="583"/>
      <c r="Y61" s="581"/>
      <c r="Z61" s="628"/>
      <c r="AA61" s="571"/>
      <c r="AB61" s="554"/>
      <c r="AC61" s="650"/>
      <c r="AD61" s="554"/>
      <c r="AE61" s="643"/>
      <c r="AF61" s="562"/>
      <c r="AG61" s="645"/>
      <c r="AH61" s="562"/>
      <c r="AI61" s="570"/>
      <c r="AJ61" s="633"/>
      <c r="AK61" s="636"/>
      <c r="AL61" s="633"/>
      <c r="AM61" s="707"/>
      <c r="AN61" s="639"/>
      <c r="AO61" s="709"/>
      <c r="AP61" s="639"/>
      <c r="AQ61" s="719"/>
      <c r="AR61" s="721"/>
      <c r="AS61" s="724"/>
      <c r="AT61" s="721"/>
      <c r="AU61" s="670"/>
      <c r="AV61" s="661"/>
      <c r="AW61" s="664"/>
      <c r="AX61" s="661"/>
      <c r="AY61" s="734"/>
      <c r="AZ61" s="605"/>
      <c r="BA61" s="602"/>
      <c r="BB61" s="605"/>
      <c r="BC61" s="739"/>
      <c r="BD61" s="614"/>
      <c r="BE61" s="611"/>
      <c r="BF61" s="614"/>
    </row>
    <row r="62" spans="1:69" ht="29.95" customHeight="1">
      <c r="A62" s="458"/>
      <c r="B62" s="451"/>
      <c r="C62" s="451"/>
      <c r="D62" s="583"/>
      <c r="E62" s="5"/>
      <c r="F62" s="460"/>
      <c r="G62" s="586"/>
      <c r="H62" s="587" t="s">
        <v>64</v>
      </c>
      <c r="I62" s="587"/>
      <c r="J62" s="587"/>
      <c r="K62" s="8" t="s">
        <v>81</v>
      </c>
      <c r="L62" s="8" t="s">
        <v>240</v>
      </c>
      <c r="M62" s="183" t="s">
        <v>233</v>
      </c>
      <c r="N62" s="177" t="s">
        <v>367</v>
      </c>
      <c r="O62" s="177" t="s">
        <v>26</v>
      </c>
      <c r="P62" s="648"/>
      <c r="Q62" s="568"/>
      <c r="R62" s="581"/>
      <c r="S62" s="583"/>
      <c r="T62" s="583"/>
      <c r="U62" s="581"/>
      <c r="V62" s="628"/>
      <c r="W62" s="581"/>
      <c r="X62" s="583"/>
      <c r="Y62" s="581"/>
      <c r="Z62" s="628"/>
      <c r="AA62" s="571"/>
      <c r="AB62" s="554"/>
      <c r="AC62" s="650"/>
      <c r="AD62" s="554"/>
      <c r="AE62" s="643"/>
      <c r="AF62" s="562"/>
      <c r="AG62" s="645"/>
      <c r="AH62" s="562"/>
      <c r="AI62" s="570"/>
      <c r="AJ62" s="633"/>
      <c r="AK62" s="636"/>
      <c r="AL62" s="633"/>
      <c r="AM62" s="707"/>
      <c r="AN62" s="639"/>
      <c r="AO62" s="709"/>
      <c r="AP62" s="639"/>
      <c r="AQ62" s="719"/>
      <c r="AR62" s="721"/>
      <c r="AS62" s="724"/>
      <c r="AT62" s="721"/>
      <c r="AU62" s="670"/>
      <c r="AV62" s="661"/>
      <c r="AW62" s="664"/>
      <c r="AX62" s="661"/>
      <c r="AY62" s="734"/>
      <c r="AZ62" s="605"/>
      <c r="BA62" s="602"/>
      <c r="BB62" s="605"/>
      <c r="BC62" s="739"/>
      <c r="BD62" s="614"/>
      <c r="BE62" s="611"/>
      <c r="BF62" s="614"/>
    </row>
    <row r="63" spans="1:69" ht="29.95" customHeight="1">
      <c r="A63" s="458"/>
      <c r="B63" s="451"/>
      <c r="C63" s="451"/>
      <c r="D63" s="583"/>
      <c r="E63" s="5"/>
      <c r="F63" s="460"/>
      <c r="G63" s="586"/>
      <c r="H63" s="587" t="s">
        <v>65</v>
      </c>
      <c r="I63" s="587"/>
      <c r="J63" s="587"/>
      <c r="K63" s="8" t="s">
        <v>82</v>
      </c>
      <c r="L63" s="8" t="s">
        <v>241</v>
      </c>
      <c r="M63" s="183" t="s">
        <v>233</v>
      </c>
      <c r="N63" s="177" t="s">
        <v>473</v>
      </c>
      <c r="O63" s="177" t="s">
        <v>26</v>
      </c>
      <c r="P63" s="648"/>
      <c r="Q63" s="568"/>
      <c r="R63" s="581"/>
      <c r="S63" s="583"/>
      <c r="T63" s="583"/>
      <c r="U63" s="581"/>
      <c r="V63" s="628"/>
      <c r="W63" s="581"/>
      <c r="X63" s="583"/>
      <c r="Y63" s="581"/>
      <c r="Z63" s="628"/>
      <c r="AA63" s="571"/>
      <c r="AB63" s="554"/>
      <c r="AC63" s="650"/>
      <c r="AD63" s="554"/>
      <c r="AE63" s="643"/>
      <c r="AF63" s="562"/>
      <c r="AG63" s="645"/>
      <c r="AH63" s="562"/>
      <c r="AI63" s="570"/>
      <c r="AJ63" s="633"/>
      <c r="AK63" s="636"/>
      <c r="AL63" s="633"/>
      <c r="AM63" s="707"/>
      <c r="AN63" s="639"/>
      <c r="AO63" s="709"/>
      <c r="AP63" s="639"/>
      <c r="AQ63" s="719"/>
      <c r="AR63" s="721"/>
      <c r="AS63" s="724"/>
      <c r="AT63" s="721"/>
      <c r="AU63" s="670"/>
      <c r="AV63" s="661"/>
      <c r="AW63" s="664"/>
      <c r="AX63" s="661"/>
      <c r="AY63" s="734"/>
      <c r="AZ63" s="605"/>
      <c r="BA63" s="602"/>
      <c r="BB63" s="605"/>
      <c r="BC63" s="739"/>
      <c r="BD63" s="614"/>
      <c r="BE63" s="611"/>
      <c r="BF63" s="614"/>
    </row>
    <row r="64" spans="1:69" ht="29.95" customHeight="1">
      <c r="A64" s="458"/>
      <c r="B64" s="451"/>
      <c r="C64" s="451"/>
      <c r="D64" s="583"/>
      <c r="E64" s="5"/>
      <c r="F64" s="460"/>
      <c r="G64" s="586"/>
      <c r="H64" s="587" t="s">
        <v>66</v>
      </c>
      <c r="I64" s="587"/>
      <c r="J64" s="587"/>
      <c r="K64" s="8" t="s">
        <v>83</v>
      </c>
      <c r="L64" s="8" t="s">
        <v>242</v>
      </c>
      <c r="M64" s="183" t="s">
        <v>233</v>
      </c>
      <c r="N64" s="177" t="s">
        <v>474</v>
      </c>
      <c r="O64" s="177" t="s">
        <v>26</v>
      </c>
      <c r="P64" s="648"/>
      <c r="Q64" s="568"/>
      <c r="R64" s="581"/>
      <c r="S64" s="583"/>
      <c r="T64" s="583"/>
      <c r="U64" s="581"/>
      <c r="V64" s="628"/>
      <c r="W64" s="581"/>
      <c r="X64" s="583"/>
      <c r="Y64" s="581"/>
      <c r="Z64" s="628"/>
      <c r="AA64" s="571"/>
      <c r="AB64" s="554"/>
      <c r="AC64" s="650"/>
      <c r="AD64" s="554"/>
      <c r="AE64" s="643"/>
      <c r="AF64" s="562"/>
      <c r="AG64" s="645"/>
      <c r="AH64" s="562"/>
      <c r="AI64" s="570"/>
      <c r="AJ64" s="633"/>
      <c r="AK64" s="636"/>
      <c r="AL64" s="633"/>
      <c r="AM64" s="707"/>
      <c r="AN64" s="639"/>
      <c r="AO64" s="709"/>
      <c r="AP64" s="639"/>
      <c r="AQ64" s="719"/>
      <c r="AR64" s="721"/>
      <c r="AS64" s="724"/>
      <c r="AT64" s="721"/>
      <c r="AU64" s="670"/>
      <c r="AV64" s="661"/>
      <c r="AW64" s="664"/>
      <c r="AX64" s="661"/>
      <c r="AY64" s="734"/>
      <c r="AZ64" s="605"/>
      <c r="BA64" s="602"/>
      <c r="BB64" s="605"/>
      <c r="BC64" s="739"/>
      <c r="BD64" s="614"/>
      <c r="BE64" s="611"/>
      <c r="BF64" s="614"/>
    </row>
    <row r="65" spans="1:72" ht="29.95" customHeight="1">
      <c r="A65" s="458"/>
      <c r="B65" s="451"/>
      <c r="C65" s="451"/>
      <c r="D65" s="583"/>
      <c r="E65" s="5"/>
      <c r="F65" s="460"/>
      <c r="G65" s="586"/>
      <c r="H65" s="587" t="s">
        <v>67</v>
      </c>
      <c r="I65" s="587"/>
      <c r="J65" s="587"/>
      <c r="K65" s="8" t="s">
        <v>84</v>
      </c>
      <c r="L65" s="8" t="s">
        <v>243</v>
      </c>
      <c r="M65" s="183" t="s">
        <v>233</v>
      </c>
      <c r="N65" s="177" t="s">
        <v>475</v>
      </c>
      <c r="O65" s="177" t="s">
        <v>26</v>
      </c>
      <c r="P65" s="648"/>
      <c r="Q65" s="568"/>
      <c r="R65" s="581"/>
      <c r="S65" s="583"/>
      <c r="T65" s="583"/>
      <c r="U65" s="581"/>
      <c r="V65" s="628"/>
      <c r="W65" s="581"/>
      <c r="X65" s="583"/>
      <c r="Y65" s="581"/>
      <c r="Z65" s="628"/>
      <c r="AA65" s="571"/>
      <c r="AB65" s="554"/>
      <c r="AC65" s="650"/>
      <c r="AD65" s="554"/>
      <c r="AE65" s="643"/>
      <c r="AF65" s="562"/>
      <c r="AG65" s="645"/>
      <c r="AH65" s="562"/>
      <c r="AI65" s="570"/>
      <c r="AJ65" s="633"/>
      <c r="AK65" s="636"/>
      <c r="AL65" s="633"/>
      <c r="AM65" s="707"/>
      <c r="AN65" s="639"/>
      <c r="AO65" s="709"/>
      <c r="AP65" s="639"/>
      <c r="AQ65" s="719"/>
      <c r="AR65" s="721"/>
      <c r="AS65" s="724"/>
      <c r="AT65" s="721"/>
      <c r="AU65" s="670"/>
      <c r="AV65" s="661"/>
      <c r="AW65" s="664"/>
      <c r="AX65" s="661"/>
      <c r="AY65" s="734"/>
      <c r="AZ65" s="605"/>
      <c r="BA65" s="602"/>
      <c r="BB65" s="605"/>
      <c r="BC65" s="739"/>
      <c r="BD65" s="614"/>
      <c r="BE65" s="611"/>
      <c r="BF65" s="614"/>
    </row>
    <row r="66" spans="1:72" ht="29.95" customHeight="1">
      <c r="A66" s="458"/>
      <c r="B66" s="451"/>
      <c r="C66" s="451"/>
      <c r="D66" s="583"/>
      <c r="E66" s="5"/>
      <c r="F66" s="460"/>
      <c r="G66" s="586"/>
      <c r="H66" s="587" t="s">
        <v>68</v>
      </c>
      <c r="I66" s="587"/>
      <c r="J66" s="587"/>
      <c r="K66" s="8" t="s">
        <v>85</v>
      </c>
      <c r="L66" s="8" t="s">
        <v>244</v>
      </c>
      <c r="M66" s="183" t="s">
        <v>233</v>
      </c>
      <c r="N66" s="177" t="s">
        <v>476</v>
      </c>
      <c r="O66" s="177" t="s">
        <v>26</v>
      </c>
      <c r="P66" s="648"/>
      <c r="Q66" s="568"/>
      <c r="R66" s="581"/>
      <c r="S66" s="583"/>
      <c r="T66" s="583"/>
      <c r="U66" s="581"/>
      <c r="V66" s="628"/>
      <c r="W66" s="581"/>
      <c r="X66" s="583"/>
      <c r="Y66" s="581"/>
      <c r="Z66" s="628"/>
      <c r="AA66" s="571"/>
      <c r="AB66" s="554"/>
      <c r="AC66" s="650"/>
      <c r="AD66" s="554"/>
      <c r="AE66" s="643"/>
      <c r="AF66" s="562"/>
      <c r="AG66" s="645"/>
      <c r="AH66" s="562"/>
      <c r="AI66" s="570"/>
      <c r="AJ66" s="633"/>
      <c r="AK66" s="636"/>
      <c r="AL66" s="633"/>
      <c r="AM66" s="707"/>
      <c r="AN66" s="639"/>
      <c r="AO66" s="709"/>
      <c r="AP66" s="639"/>
      <c r="AQ66" s="719"/>
      <c r="AR66" s="721"/>
      <c r="AS66" s="724"/>
      <c r="AT66" s="721"/>
      <c r="AU66" s="670"/>
      <c r="AV66" s="661"/>
      <c r="AW66" s="664"/>
      <c r="AX66" s="661"/>
      <c r="AY66" s="734"/>
      <c r="AZ66" s="605"/>
      <c r="BA66" s="602"/>
      <c r="BB66" s="605"/>
      <c r="BC66" s="739"/>
      <c r="BD66" s="614"/>
      <c r="BE66" s="611"/>
      <c r="BF66" s="614"/>
    </row>
    <row r="67" spans="1:72" ht="29.95" customHeight="1">
      <c r="A67" s="458"/>
      <c r="B67" s="451"/>
      <c r="C67" s="451"/>
      <c r="D67" s="583"/>
      <c r="E67" s="5"/>
      <c r="F67" s="460"/>
      <c r="G67" s="586"/>
      <c r="H67" s="587" t="s">
        <v>69</v>
      </c>
      <c r="I67" s="587"/>
      <c r="J67" s="587"/>
      <c r="K67" s="8" t="s">
        <v>86</v>
      </c>
      <c r="L67" s="8" t="s">
        <v>245</v>
      </c>
      <c r="M67" s="183" t="s">
        <v>233</v>
      </c>
      <c r="N67" s="177" t="s">
        <v>477</v>
      </c>
      <c r="O67" s="177" t="s">
        <v>26</v>
      </c>
      <c r="P67" s="648"/>
      <c r="Q67" s="568"/>
      <c r="R67" s="581"/>
      <c r="S67" s="583"/>
      <c r="T67" s="583"/>
      <c r="U67" s="581"/>
      <c r="V67" s="628"/>
      <c r="W67" s="581"/>
      <c r="X67" s="583"/>
      <c r="Y67" s="581"/>
      <c r="Z67" s="628"/>
      <c r="AA67" s="571"/>
      <c r="AB67" s="554"/>
      <c r="AC67" s="650"/>
      <c r="AD67" s="554"/>
      <c r="AE67" s="643"/>
      <c r="AF67" s="562"/>
      <c r="AG67" s="645"/>
      <c r="AH67" s="562"/>
      <c r="AI67" s="570"/>
      <c r="AJ67" s="633"/>
      <c r="AK67" s="636"/>
      <c r="AL67" s="633"/>
      <c r="AM67" s="707"/>
      <c r="AN67" s="639"/>
      <c r="AO67" s="709"/>
      <c r="AP67" s="639"/>
      <c r="AQ67" s="719"/>
      <c r="AR67" s="721"/>
      <c r="AS67" s="724"/>
      <c r="AT67" s="721"/>
      <c r="AU67" s="670"/>
      <c r="AV67" s="661"/>
      <c r="AW67" s="664"/>
      <c r="AX67" s="661"/>
      <c r="AY67" s="734"/>
      <c r="AZ67" s="605"/>
      <c r="BA67" s="602"/>
      <c r="BB67" s="605"/>
      <c r="BC67" s="739"/>
      <c r="BD67" s="614"/>
      <c r="BE67" s="611"/>
      <c r="BF67" s="614"/>
    </row>
    <row r="68" spans="1:72" ht="29.95" customHeight="1">
      <c r="A68" s="458"/>
      <c r="B68" s="451"/>
      <c r="C68" s="451"/>
      <c r="D68" s="583"/>
      <c r="E68" s="5"/>
      <c r="F68" s="460"/>
      <c r="G68" s="586"/>
      <c r="H68" s="587" t="s">
        <v>70</v>
      </c>
      <c r="I68" s="587"/>
      <c r="J68" s="587"/>
      <c r="K68" s="8" t="s">
        <v>87</v>
      </c>
      <c r="L68" s="8" t="s">
        <v>246</v>
      </c>
      <c r="M68" s="183" t="s">
        <v>233</v>
      </c>
      <c r="N68" s="177" t="s">
        <v>478</v>
      </c>
      <c r="O68" s="177" t="s">
        <v>26</v>
      </c>
      <c r="P68" s="648"/>
      <c r="Q68" s="568"/>
      <c r="R68" s="581"/>
      <c r="S68" s="583"/>
      <c r="T68" s="583"/>
      <c r="U68" s="581"/>
      <c r="V68" s="628"/>
      <c r="W68" s="581"/>
      <c r="X68" s="583"/>
      <c r="Y68" s="581"/>
      <c r="Z68" s="628"/>
      <c r="AA68" s="571"/>
      <c r="AB68" s="554"/>
      <c r="AC68" s="650"/>
      <c r="AD68" s="554"/>
      <c r="AE68" s="643"/>
      <c r="AF68" s="562"/>
      <c r="AG68" s="645"/>
      <c r="AH68" s="562"/>
      <c r="AI68" s="570"/>
      <c r="AJ68" s="633"/>
      <c r="AK68" s="636"/>
      <c r="AL68" s="633"/>
      <c r="AM68" s="707"/>
      <c r="AN68" s="639"/>
      <c r="AO68" s="709"/>
      <c r="AP68" s="639"/>
      <c r="AQ68" s="719"/>
      <c r="AR68" s="721"/>
      <c r="AS68" s="724"/>
      <c r="AT68" s="721"/>
      <c r="AU68" s="670"/>
      <c r="AV68" s="661"/>
      <c r="AW68" s="664"/>
      <c r="AX68" s="661"/>
      <c r="AY68" s="734"/>
      <c r="AZ68" s="605"/>
      <c r="BA68" s="602"/>
      <c r="BB68" s="605"/>
      <c r="BC68" s="739"/>
      <c r="BD68" s="614"/>
      <c r="BE68" s="611"/>
      <c r="BF68" s="614"/>
    </row>
    <row r="69" spans="1:72" ht="29.95" customHeight="1">
      <c r="A69" s="458"/>
      <c r="B69" s="451"/>
      <c r="C69" s="451"/>
      <c r="D69" s="619"/>
      <c r="E69" s="5"/>
      <c r="F69" s="460"/>
      <c r="G69" s="586"/>
      <c r="H69" s="587" t="s">
        <v>71</v>
      </c>
      <c r="I69" s="587"/>
      <c r="J69" s="587"/>
      <c r="K69" s="8" t="s">
        <v>88</v>
      </c>
      <c r="L69" s="8" t="s">
        <v>247</v>
      </c>
      <c r="M69" s="183" t="s">
        <v>233</v>
      </c>
      <c r="N69" s="177" t="s">
        <v>479</v>
      </c>
      <c r="O69" s="177" t="s">
        <v>26</v>
      </c>
      <c r="P69" s="593"/>
      <c r="Q69" s="568"/>
      <c r="R69" s="581"/>
      <c r="S69" s="583"/>
      <c r="T69" s="583"/>
      <c r="U69" s="581"/>
      <c r="V69" s="628"/>
      <c r="W69" s="620"/>
      <c r="X69" s="619"/>
      <c r="Y69" s="620"/>
      <c r="Z69" s="628"/>
      <c r="AA69" s="571"/>
      <c r="AB69" s="555"/>
      <c r="AC69" s="651"/>
      <c r="AD69" s="555"/>
      <c r="AE69" s="643"/>
      <c r="AF69" s="563"/>
      <c r="AG69" s="646"/>
      <c r="AH69" s="563"/>
      <c r="AI69" s="570"/>
      <c r="AJ69" s="634"/>
      <c r="AK69" s="637"/>
      <c r="AL69" s="634"/>
      <c r="AM69" s="707"/>
      <c r="AN69" s="640"/>
      <c r="AO69" s="710"/>
      <c r="AP69" s="640"/>
      <c r="AQ69" s="719"/>
      <c r="AR69" s="722"/>
      <c r="AS69" s="725"/>
      <c r="AT69" s="722"/>
      <c r="AU69" s="670"/>
      <c r="AV69" s="662"/>
      <c r="AW69" s="665"/>
      <c r="AX69" s="662"/>
      <c r="AY69" s="734"/>
      <c r="AZ69" s="606"/>
      <c r="BA69" s="603"/>
      <c r="BB69" s="606"/>
      <c r="BC69" s="739"/>
      <c r="BD69" s="615"/>
      <c r="BE69" s="612"/>
      <c r="BF69" s="615"/>
    </row>
    <row r="70" spans="1:72" s="405" customFormat="1" ht="25.05" customHeight="1">
      <c r="A70" s="15"/>
      <c r="B70" s="15"/>
      <c r="C70" s="15"/>
      <c r="D70" s="15"/>
      <c r="E70" s="15"/>
      <c r="F70" s="15"/>
      <c r="G70" s="15"/>
      <c r="H70" s="17"/>
      <c r="I70" s="17"/>
      <c r="J70" s="126"/>
      <c r="K70" s="17"/>
      <c r="L70" s="19"/>
      <c r="M70" s="19"/>
      <c r="N70" s="19"/>
      <c r="O70" s="19"/>
      <c r="P70" s="17"/>
      <c r="Q70" s="399"/>
      <c r="R70" s="402"/>
      <c r="S70" s="400"/>
      <c r="T70" s="400"/>
      <c r="U70" s="402"/>
      <c r="V70" s="399"/>
      <c r="W70" s="402">
        <f>SUM(W52:W69)</f>
        <v>12748.8</v>
      </c>
      <c r="X70" s="400"/>
      <c r="Y70" s="402">
        <f>SUM(Y52:Y69)</f>
        <v>22129459.199999999</v>
      </c>
      <c r="Z70" s="399"/>
      <c r="AA70" s="399"/>
      <c r="AB70" s="402">
        <f>SUM(AB52:AB69)</f>
        <v>12748.8</v>
      </c>
      <c r="AC70" s="400"/>
      <c r="AD70" s="402">
        <f>SUM(AD52:AD69)</f>
        <v>3741696</v>
      </c>
      <c r="AE70" s="399"/>
      <c r="AF70" s="402">
        <f>SUM(AF52:AF69)</f>
        <v>12748.8</v>
      </c>
      <c r="AG70" s="400"/>
      <c r="AH70" s="402">
        <f>SUM(AH52:AH69)</f>
        <v>1461043.2</v>
      </c>
      <c r="AI70" s="399"/>
      <c r="AJ70" s="402">
        <f>SUM(AJ52:AJ69)</f>
        <v>12748.8</v>
      </c>
      <c r="AK70" s="400"/>
      <c r="AL70" s="402">
        <f>SUM(AL52:AL69)</f>
        <v>2280652.7999999998</v>
      </c>
      <c r="AM70" s="399"/>
      <c r="AN70" s="402">
        <f>SUM(AN52:AN69)</f>
        <v>12748.8</v>
      </c>
      <c r="AO70" s="400"/>
      <c r="AP70" s="402">
        <f>SUM(AP52:AP69)</f>
        <v>1104691.2</v>
      </c>
      <c r="AQ70" s="399"/>
      <c r="AR70" s="402">
        <f>SUM(AR52:AR69)</f>
        <v>12748.8</v>
      </c>
      <c r="AS70" s="400"/>
      <c r="AT70" s="402">
        <f>SUM(AT52:AT69)</f>
        <v>2530099.2000000002</v>
      </c>
      <c r="AU70" s="399"/>
      <c r="AV70" s="402">
        <f>SUM(AV52:AV69)</f>
        <v>12748.8</v>
      </c>
      <c r="AW70" s="400"/>
      <c r="AX70" s="402">
        <f>SUM(AX52:AX69)</f>
        <v>1175961.6000000001</v>
      </c>
      <c r="AY70" s="399"/>
      <c r="AZ70" s="402">
        <f>SUM(AZ52:AZ69)</f>
        <v>12748.8</v>
      </c>
      <c r="BA70" s="400"/>
      <c r="BB70" s="402">
        <f>SUM(BB52:BB69)</f>
        <v>2031206.3999999999</v>
      </c>
      <c r="BC70" s="399"/>
      <c r="BD70" s="402">
        <f>SUM(BD52:BD69)</f>
        <v>12748.8</v>
      </c>
      <c r="BE70" s="400"/>
      <c r="BF70" s="402">
        <f>SUM(BF52:BF69)</f>
        <v>7804108.7999999998</v>
      </c>
      <c r="BH70" s="393">
        <f>(AD70+AH70+AL70+AP70+AT70+AX70+BB70+BF70)</f>
        <v>22129459.199999999</v>
      </c>
      <c r="BI70" s="406"/>
      <c r="BJ70" s="406"/>
      <c r="BK70" s="406"/>
      <c r="BL70" s="406"/>
      <c r="BM70" s="406"/>
      <c r="BN70" s="406"/>
      <c r="BO70" s="406"/>
      <c r="BP70" s="406"/>
      <c r="BQ70" s="406"/>
      <c r="BR70" s="406"/>
      <c r="BS70" s="406"/>
      <c r="BT70" s="406"/>
    </row>
    <row r="71" spans="1:72" s="38" customFormat="1" ht="25.05" customHeight="1">
      <c r="A71" s="413"/>
      <c r="B71" s="413"/>
      <c r="C71" s="413"/>
      <c r="D71" s="413"/>
      <c r="E71" s="413"/>
      <c r="F71" s="413"/>
      <c r="G71" s="413"/>
      <c r="H71" s="41"/>
      <c r="I71" s="41"/>
      <c r="J71" s="42"/>
      <c r="K71" s="41"/>
      <c r="L71" s="43"/>
      <c r="M71" s="43"/>
      <c r="N71" s="43"/>
      <c r="O71" s="43"/>
      <c r="P71" s="41"/>
      <c r="Q71" s="44"/>
      <c r="R71" s="407"/>
      <c r="S71" s="45"/>
      <c r="T71" s="45"/>
      <c r="U71" s="407"/>
      <c r="V71" s="44"/>
      <c r="W71" s="407"/>
      <c r="X71" s="443" t="s">
        <v>414</v>
      </c>
      <c r="Y71" s="407">
        <f>(Y70*4%)</f>
        <v>885178.36800000002</v>
      </c>
      <c r="Z71" s="44"/>
      <c r="AA71" s="44"/>
      <c r="AB71" s="407"/>
      <c r="AC71" s="443"/>
      <c r="AD71" s="407">
        <f>(AD70*4%)</f>
        <v>149667.84</v>
      </c>
      <c r="AE71" s="44"/>
      <c r="AF71" s="407"/>
      <c r="AG71" s="45"/>
      <c r="AH71" s="407">
        <f>(AH70*4%)</f>
        <v>58441.728000000003</v>
      </c>
      <c r="AI71" s="44"/>
      <c r="AJ71" s="407"/>
      <c r="AK71" s="45"/>
      <c r="AL71" s="407">
        <f>(AL70*4%)</f>
        <v>91226.111999999994</v>
      </c>
      <c r="AM71" s="44"/>
      <c r="AN71" s="407"/>
      <c r="AO71" s="45"/>
      <c r="AP71" s="407">
        <f>(AP70*4%)</f>
        <v>44187.648000000001</v>
      </c>
      <c r="AQ71" s="44"/>
      <c r="AR71" s="407"/>
      <c r="AS71" s="45"/>
      <c r="AT71" s="407">
        <f>(AT70*4%)</f>
        <v>101203.96800000001</v>
      </c>
      <c r="AU71" s="44"/>
      <c r="AV71" s="407"/>
      <c r="AW71" s="45"/>
      <c r="AX71" s="407">
        <f>(AX70*4%)</f>
        <v>47038.464000000007</v>
      </c>
      <c r="AY71" s="44"/>
      <c r="AZ71" s="407"/>
      <c r="BA71" s="45"/>
      <c r="BB71" s="407">
        <f>(BB70*4%)</f>
        <v>81248.255999999994</v>
      </c>
      <c r="BC71" s="44"/>
      <c r="BD71" s="407"/>
      <c r="BE71" s="45"/>
      <c r="BF71" s="407">
        <f>(BF70*4%)</f>
        <v>312164.35200000001</v>
      </c>
      <c r="BH71" s="39">
        <f t="shared" ref="BH71:BH72" si="55">(AD71+AH71+AL71+AP71+AT71+AX71+BB71+BF71)</f>
        <v>885178.36800000002</v>
      </c>
      <c r="BI71" s="64"/>
      <c r="BJ71" s="64"/>
      <c r="BK71" s="64"/>
      <c r="BL71" s="64"/>
      <c r="BM71" s="64"/>
      <c r="BN71" s="64"/>
      <c r="BO71" s="64"/>
      <c r="BP71" s="64"/>
      <c r="BQ71" s="64"/>
      <c r="BR71" s="64"/>
      <c r="BS71" s="64"/>
      <c r="BT71" s="64"/>
    </row>
    <row r="72" spans="1:72" s="38" customFormat="1" ht="25.05" customHeight="1">
      <c r="A72" s="413"/>
      <c r="B72" s="413"/>
      <c r="C72" s="413"/>
      <c r="D72" s="413"/>
      <c r="E72" s="413"/>
      <c r="F72" s="413"/>
      <c r="G72" s="413"/>
      <c r="H72" s="41"/>
      <c r="I72" s="41"/>
      <c r="J72" s="42"/>
      <c r="K72" s="41"/>
      <c r="L72" s="43"/>
      <c r="M72" s="43"/>
      <c r="N72" s="43"/>
      <c r="O72" s="43"/>
      <c r="P72" s="41"/>
      <c r="Q72" s="44"/>
      <c r="R72" s="407"/>
      <c r="S72" s="45"/>
      <c r="T72" s="45"/>
      <c r="U72" s="407"/>
      <c r="V72" s="44"/>
      <c r="W72" s="407"/>
      <c r="X72" s="443" t="s">
        <v>416</v>
      </c>
      <c r="Y72" s="407">
        <f>(Y70+Y71)</f>
        <v>23014637.568</v>
      </c>
      <c r="Z72" s="44"/>
      <c r="AA72" s="44"/>
      <c r="AB72" s="407"/>
      <c r="AC72" s="443"/>
      <c r="AD72" s="407">
        <f>(AD70+AD71)</f>
        <v>3891363.8399999999</v>
      </c>
      <c r="AE72" s="44"/>
      <c r="AF72" s="407"/>
      <c r="AG72" s="45"/>
      <c r="AH72" s="407">
        <f>(AH70+AH71)</f>
        <v>1519484.9279999998</v>
      </c>
      <c r="AI72" s="44"/>
      <c r="AJ72" s="407"/>
      <c r="AK72" s="45"/>
      <c r="AL72" s="407">
        <f>(AL70+AL71)</f>
        <v>2371878.912</v>
      </c>
      <c r="AM72" s="44"/>
      <c r="AN72" s="407"/>
      <c r="AO72" s="45"/>
      <c r="AP72" s="407">
        <f>(AP70+AP71)</f>
        <v>1148878.848</v>
      </c>
      <c r="AQ72" s="44"/>
      <c r="AR72" s="407"/>
      <c r="AS72" s="45"/>
      <c r="AT72" s="407">
        <f>(AT70+AT71)</f>
        <v>2631303.1680000001</v>
      </c>
      <c r="AU72" s="44"/>
      <c r="AV72" s="407"/>
      <c r="AW72" s="45"/>
      <c r="AX72" s="407">
        <f>(AX70+AX71)</f>
        <v>1223000.064</v>
      </c>
      <c r="AY72" s="44"/>
      <c r="AZ72" s="407"/>
      <c r="BA72" s="45"/>
      <c r="BB72" s="407">
        <f>(BB70+BB71)</f>
        <v>2112454.656</v>
      </c>
      <c r="BC72" s="44"/>
      <c r="BD72" s="407"/>
      <c r="BE72" s="45"/>
      <c r="BF72" s="407">
        <f>(BF70+BF71)</f>
        <v>8116273.1519999998</v>
      </c>
      <c r="BH72" s="39">
        <f t="shared" si="55"/>
        <v>23014637.567999996</v>
      </c>
      <c r="BI72" s="64"/>
      <c r="BJ72" s="64"/>
      <c r="BK72" s="64"/>
      <c r="BL72" s="64"/>
      <c r="BM72" s="64"/>
      <c r="BN72" s="64"/>
      <c r="BO72" s="64"/>
      <c r="BP72" s="64"/>
      <c r="BQ72" s="64"/>
      <c r="BR72" s="64"/>
      <c r="BS72" s="64"/>
      <c r="BT72" s="64"/>
    </row>
    <row r="73" spans="1:72" s="411" customFormat="1" ht="25.05" customHeight="1">
      <c r="A73" s="15"/>
      <c r="B73" s="15"/>
      <c r="C73" s="15"/>
      <c r="D73" s="502" t="s">
        <v>398</v>
      </c>
      <c r="E73" s="502"/>
      <c r="F73" s="502"/>
      <c r="G73" s="502"/>
      <c r="H73" s="502"/>
      <c r="I73" s="502"/>
      <c r="J73" s="502"/>
      <c r="K73" s="502"/>
      <c r="L73" s="502"/>
      <c r="M73" s="502"/>
      <c r="N73" s="502"/>
      <c r="O73" s="502"/>
      <c r="P73" s="502"/>
      <c r="Q73" s="409"/>
      <c r="R73" s="402"/>
      <c r="S73" s="410"/>
      <c r="T73" s="410"/>
      <c r="U73" s="402"/>
      <c r="V73" s="409"/>
      <c r="W73" s="402"/>
      <c r="X73" s="410"/>
      <c r="Y73" s="402">
        <v>2485600</v>
      </c>
      <c r="Z73" s="409"/>
      <c r="AA73" s="409"/>
      <c r="AB73" s="402"/>
      <c r="AC73" s="410"/>
      <c r="AD73" s="402">
        <v>397696</v>
      </c>
      <c r="AE73" s="409"/>
      <c r="AF73" s="402"/>
      <c r="AG73" s="410"/>
      <c r="AH73" s="402">
        <v>124280</v>
      </c>
      <c r="AI73" s="409"/>
      <c r="AJ73" s="402"/>
      <c r="AK73" s="410"/>
      <c r="AL73" s="402">
        <v>298272</v>
      </c>
      <c r="AM73" s="409"/>
      <c r="AN73" s="402"/>
      <c r="AO73" s="410"/>
      <c r="AP73" s="402">
        <v>99424</v>
      </c>
      <c r="AQ73" s="409"/>
      <c r="AR73" s="402"/>
      <c r="AS73" s="410"/>
      <c r="AT73" s="402">
        <v>372840</v>
      </c>
      <c r="AU73" s="409"/>
      <c r="AV73" s="402"/>
      <c r="AW73" s="410"/>
      <c r="AX73" s="402">
        <v>173992</v>
      </c>
      <c r="AY73" s="409"/>
      <c r="AZ73" s="402"/>
      <c r="BA73" s="410"/>
      <c r="BB73" s="402">
        <v>173992</v>
      </c>
      <c r="BC73" s="409"/>
      <c r="BD73" s="402"/>
      <c r="BE73" s="410"/>
      <c r="BF73" s="402">
        <v>845104</v>
      </c>
      <c r="BH73" s="393">
        <f>(AD73+AH73+AL73+AP73+AT73+AX73+BB73+BF73)</f>
        <v>2485600</v>
      </c>
      <c r="BI73" s="406"/>
      <c r="BJ73" s="412"/>
      <c r="BK73" s="412"/>
      <c r="BL73" s="412"/>
      <c r="BM73" s="412"/>
      <c r="BN73" s="412"/>
      <c r="BO73" s="412"/>
      <c r="BP73" s="412"/>
      <c r="BQ73" s="412"/>
      <c r="BR73" s="412"/>
      <c r="BS73" s="412"/>
      <c r="BT73" s="412"/>
    </row>
    <row r="74" spans="1:72" s="411" customFormat="1" ht="25.05" customHeight="1">
      <c r="A74" s="15"/>
      <c r="B74" s="15"/>
      <c r="C74" s="15"/>
      <c r="D74" s="442"/>
      <c r="E74" s="442"/>
      <c r="F74" s="442"/>
      <c r="G74" s="442"/>
      <c r="H74" s="442"/>
      <c r="I74" s="442"/>
      <c r="J74" s="442"/>
      <c r="K74" s="442"/>
      <c r="L74" s="442"/>
      <c r="M74" s="442"/>
      <c r="N74" s="442"/>
      <c r="O74" s="442"/>
      <c r="P74" s="442"/>
      <c r="Q74" s="409"/>
      <c r="R74" s="402"/>
      <c r="S74" s="410"/>
      <c r="T74" s="410"/>
      <c r="U74" s="402"/>
      <c r="V74" s="409"/>
      <c r="W74" s="402"/>
      <c r="X74" s="443" t="s">
        <v>414</v>
      </c>
      <c r="Y74" s="407">
        <f>(Y73*4%)</f>
        <v>99424</v>
      </c>
      <c r="Z74" s="409"/>
      <c r="AA74" s="409"/>
      <c r="AB74" s="402"/>
      <c r="AC74" s="443"/>
      <c r="AD74" s="407">
        <f>(AD73*4%)</f>
        <v>15907.84</v>
      </c>
      <c r="AE74" s="409"/>
      <c r="AF74" s="402"/>
      <c r="AG74" s="410"/>
      <c r="AH74" s="407">
        <f>(AH73*4%)</f>
        <v>4971.2</v>
      </c>
      <c r="AI74" s="409"/>
      <c r="AJ74" s="402"/>
      <c r="AK74" s="410"/>
      <c r="AL74" s="407">
        <f>(AL73*4%)</f>
        <v>11930.880000000001</v>
      </c>
      <c r="AM74" s="409"/>
      <c r="AN74" s="402"/>
      <c r="AO74" s="410"/>
      <c r="AP74" s="407">
        <f>(AP73*4%)</f>
        <v>3976.96</v>
      </c>
      <c r="AQ74" s="409"/>
      <c r="AR74" s="402"/>
      <c r="AS74" s="410"/>
      <c r="AT74" s="407">
        <f>(AT73*4%)</f>
        <v>14913.6</v>
      </c>
      <c r="AU74" s="409"/>
      <c r="AV74" s="402"/>
      <c r="AW74" s="410"/>
      <c r="AX74" s="407">
        <f>(AX73*4%)</f>
        <v>6959.68</v>
      </c>
      <c r="AY74" s="409"/>
      <c r="AZ74" s="402"/>
      <c r="BA74" s="410"/>
      <c r="BB74" s="407">
        <f>(BB73*4%)</f>
        <v>6959.68</v>
      </c>
      <c r="BC74" s="409"/>
      <c r="BD74" s="402"/>
      <c r="BE74" s="410"/>
      <c r="BF74" s="407">
        <f>(BF73*4%)</f>
        <v>33804.160000000003</v>
      </c>
      <c r="BH74" s="39">
        <f t="shared" ref="BH74:BH75" si="56">(AD74+AH74+AL74+AP74+AT74+AX74+BB74+BF74)</f>
        <v>99424</v>
      </c>
      <c r="BI74" s="406"/>
      <c r="BJ74" s="412"/>
      <c r="BK74" s="412"/>
      <c r="BL74" s="412"/>
      <c r="BM74" s="412"/>
      <c r="BN74" s="412"/>
      <c r="BO74" s="412"/>
      <c r="BP74" s="412"/>
      <c r="BQ74" s="412"/>
      <c r="BR74" s="412"/>
      <c r="BS74" s="412"/>
      <c r="BT74" s="412"/>
    </row>
    <row r="75" spans="1:72" s="405" customFormat="1" ht="25.05" customHeight="1">
      <c r="A75" s="15"/>
      <c r="B75" s="15"/>
      <c r="C75" s="15"/>
      <c r="D75" s="15"/>
      <c r="E75" s="15"/>
      <c r="F75" s="15"/>
      <c r="G75" s="15"/>
      <c r="H75" s="17"/>
      <c r="I75" s="17"/>
      <c r="J75" s="126"/>
      <c r="K75" s="17"/>
      <c r="L75" s="19"/>
      <c r="M75" s="19"/>
      <c r="N75" s="19"/>
      <c r="O75" s="19"/>
      <c r="P75" s="17"/>
      <c r="Q75" s="399"/>
      <c r="R75" s="402"/>
      <c r="S75" s="400"/>
      <c r="T75" s="400"/>
      <c r="U75" s="402"/>
      <c r="V75" s="399"/>
      <c r="W75" s="402"/>
      <c r="X75" s="443" t="s">
        <v>416</v>
      </c>
      <c r="Y75" s="407">
        <f>(Y73+Y74)</f>
        <v>2585024</v>
      </c>
      <c r="Z75" s="399"/>
      <c r="AA75" s="399"/>
      <c r="AB75" s="402"/>
      <c r="AC75" s="443"/>
      <c r="AD75" s="407">
        <f>(AD73+AD74)</f>
        <v>413603.84000000003</v>
      </c>
      <c r="AE75" s="399"/>
      <c r="AF75" s="402"/>
      <c r="AG75" s="400"/>
      <c r="AH75" s="407">
        <f>(AH73+AH74)</f>
        <v>129251.2</v>
      </c>
      <c r="AI75" s="399"/>
      <c r="AJ75" s="402"/>
      <c r="AK75" s="400"/>
      <c r="AL75" s="407">
        <f>(AL73+AL74)</f>
        <v>310202.88</v>
      </c>
      <c r="AM75" s="399"/>
      <c r="AN75" s="402"/>
      <c r="AO75" s="400"/>
      <c r="AP75" s="407">
        <f>(AP73+AP74)</f>
        <v>103400.96000000001</v>
      </c>
      <c r="AQ75" s="399"/>
      <c r="AR75" s="402"/>
      <c r="AS75" s="400"/>
      <c r="AT75" s="407">
        <f>(AT73+AT74)</f>
        <v>387753.6</v>
      </c>
      <c r="AU75" s="399"/>
      <c r="AV75" s="402"/>
      <c r="AW75" s="400"/>
      <c r="AX75" s="407">
        <f>(AX73+AX74)</f>
        <v>180951.67999999999</v>
      </c>
      <c r="AY75" s="399"/>
      <c r="AZ75" s="402"/>
      <c r="BA75" s="400"/>
      <c r="BB75" s="407">
        <f>(BB73+BB74)</f>
        <v>180951.67999999999</v>
      </c>
      <c r="BC75" s="399"/>
      <c r="BD75" s="402"/>
      <c r="BE75" s="400"/>
      <c r="BF75" s="407">
        <f>(BF73+BF74)</f>
        <v>878908.16</v>
      </c>
      <c r="BH75" s="39">
        <f t="shared" si="56"/>
        <v>2585024</v>
      </c>
      <c r="BI75" s="406"/>
      <c r="BJ75" s="406"/>
      <c r="BK75" s="406"/>
      <c r="BL75" s="406"/>
      <c r="BM75" s="406"/>
      <c r="BN75" s="406"/>
      <c r="BO75" s="406"/>
      <c r="BP75" s="406"/>
      <c r="BQ75" s="406"/>
      <c r="BR75" s="406"/>
      <c r="BS75" s="406"/>
      <c r="BT75" s="406"/>
    </row>
    <row r="76" spans="1:72" ht="50" customHeight="1">
      <c r="A76" s="450" t="s">
        <v>496</v>
      </c>
      <c r="B76" s="450" t="s">
        <v>9</v>
      </c>
      <c r="C76" s="450" t="s">
        <v>495</v>
      </c>
      <c r="D76" s="677" t="s">
        <v>7</v>
      </c>
      <c r="E76" s="99"/>
      <c r="F76" s="457" t="s">
        <v>6</v>
      </c>
      <c r="G76" s="679" t="s">
        <v>11</v>
      </c>
      <c r="H76" s="679" t="s">
        <v>0</v>
      </c>
      <c r="I76" s="679"/>
      <c r="J76" s="679"/>
      <c r="K76" s="681" t="s">
        <v>1</v>
      </c>
      <c r="L76" s="681" t="s">
        <v>2</v>
      </c>
      <c r="M76" s="681" t="s">
        <v>229</v>
      </c>
      <c r="N76" s="681" t="s">
        <v>20</v>
      </c>
      <c r="O76" s="681" t="s">
        <v>28</v>
      </c>
      <c r="P76" s="683" t="s">
        <v>12</v>
      </c>
      <c r="Q76" s="488" t="s">
        <v>15</v>
      </c>
      <c r="R76" s="488"/>
      <c r="S76" s="488"/>
      <c r="T76" s="488"/>
      <c r="U76" s="488"/>
      <c r="V76" s="489" t="s">
        <v>347</v>
      </c>
      <c r="W76" s="489"/>
      <c r="X76" s="489"/>
      <c r="Y76" s="489"/>
      <c r="Z76" s="389" t="s">
        <v>19</v>
      </c>
      <c r="AA76" s="490" t="s">
        <v>348</v>
      </c>
      <c r="AB76" s="490"/>
      <c r="AC76" s="490"/>
      <c r="AD76" s="490"/>
      <c r="AE76" s="491" t="s">
        <v>349</v>
      </c>
      <c r="AF76" s="491"/>
      <c r="AG76" s="491"/>
      <c r="AH76" s="491"/>
      <c r="AI76" s="505" t="s">
        <v>350</v>
      </c>
      <c r="AJ76" s="505"/>
      <c r="AK76" s="505"/>
      <c r="AL76" s="505"/>
      <c r="AM76" s="506" t="s">
        <v>351</v>
      </c>
      <c r="AN76" s="506"/>
      <c r="AO76" s="506"/>
      <c r="AP76" s="506"/>
      <c r="AQ76" s="507" t="s">
        <v>352</v>
      </c>
      <c r="AR76" s="507"/>
      <c r="AS76" s="507"/>
      <c r="AT76" s="507"/>
      <c r="AU76" s="508" t="s">
        <v>353</v>
      </c>
      <c r="AV76" s="508"/>
      <c r="AW76" s="508"/>
      <c r="AX76" s="508"/>
      <c r="AY76" s="509" t="s">
        <v>354</v>
      </c>
      <c r="AZ76" s="509"/>
      <c r="BA76" s="509"/>
      <c r="BB76" s="509"/>
      <c r="BC76" s="503" t="s">
        <v>355</v>
      </c>
      <c r="BD76" s="503"/>
      <c r="BE76" s="503"/>
      <c r="BF76" s="503"/>
    </row>
    <row r="77" spans="1:72" ht="42.05" customHeight="1">
      <c r="A77" s="450"/>
      <c r="B77" s="450"/>
      <c r="C77" s="450"/>
      <c r="D77" s="678"/>
      <c r="E77" s="390" t="s">
        <v>8</v>
      </c>
      <c r="F77" s="457"/>
      <c r="G77" s="680"/>
      <c r="H77" s="680"/>
      <c r="I77" s="680"/>
      <c r="J77" s="680"/>
      <c r="K77" s="682"/>
      <c r="L77" s="682"/>
      <c r="M77" s="682"/>
      <c r="N77" s="682"/>
      <c r="O77" s="682"/>
      <c r="P77" s="684"/>
      <c r="Q77" s="480" t="s">
        <v>24</v>
      </c>
      <c r="R77" s="482" t="s">
        <v>23</v>
      </c>
      <c r="S77" s="623" t="s">
        <v>17</v>
      </c>
      <c r="T77" s="624"/>
      <c r="U77" s="482" t="s">
        <v>14</v>
      </c>
      <c r="V77" s="480" t="s">
        <v>53</v>
      </c>
      <c r="W77" s="478" t="s">
        <v>54</v>
      </c>
      <c r="X77" s="492" t="s">
        <v>89</v>
      </c>
      <c r="Y77" s="478" t="s">
        <v>14</v>
      </c>
      <c r="Z77" s="480" t="s">
        <v>25</v>
      </c>
      <c r="AA77" s="552" t="s">
        <v>53</v>
      </c>
      <c r="AB77" s="536" t="s">
        <v>54</v>
      </c>
      <c r="AC77" s="559" t="s">
        <v>89</v>
      </c>
      <c r="AD77" s="536" t="s">
        <v>14</v>
      </c>
      <c r="AE77" s="529" t="s">
        <v>53</v>
      </c>
      <c r="AF77" s="530" t="s">
        <v>54</v>
      </c>
      <c r="AG77" s="641" t="s">
        <v>89</v>
      </c>
      <c r="AH77" s="530" t="s">
        <v>14</v>
      </c>
      <c r="AI77" s="531" t="s">
        <v>53</v>
      </c>
      <c r="AJ77" s="532" t="s">
        <v>54</v>
      </c>
      <c r="AK77" s="629" t="s">
        <v>89</v>
      </c>
      <c r="AL77" s="532" t="s">
        <v>14</v>
      </c>
      <c r="AM77" s="533" t="s">
        <v>53</v>
      </c>
      <c r="AN77" s="534" t="s">
        <v>54</v>
      </c>
      <c r="AO77" s="694" t="s">
        <v>89</v>
      </c>
      <c r="AP77" s="534" t="s">
        <v>14</v>
      </c>
      <c r="AQ77" s="550" t="s">
        <v>53</v>
      </c>
      <c r="AR77" s="547" t="s">
        <v>54</v>
      </c>
      <c r="AS77" s="527" t="s">
        <v>89</v>
      </c>
      <c r="AT77" s="547" t="s">
        <v>14</v>
      </c>
      <c r="AU77" s="541" t="s">
        <v>53</v>
      </c>
      <c r="AV77" s="542" t="s">
        <v>54</v>
      </c>
      <c r="AW77" s="516" t="s">
        <v>89</v>
      </c>
      <c r="AX77" s="542" t="s">
        <v>14</v>
      </c>
      <c r="AY77" s="543" t="s">
        <v>53</v>
      </c>
      <c r="AZ77" s="544" t="s">
        <v>54</v>
      </c>
      <c r="BA77" s="518" t="s">
        <v>89</v>
      </c>
      <c r="BB77" s="544" t="s">
        <v>14</v>
      </c>
      <c r="BC77" s="545" t="s">
        <v>53</v>
      </c>
      <c r="BD77" s="546" t="s">
        <v>54</v>
      </c>
      <c r="BE77" s="525" t="s">
        <v>89</v>
      </c>
      <c r="BF77" s="546" t="s">
        <v>14</v>
      </c>
      <c r="BG77" s="7"/>
      <c r="BI77" s="66"/>
      <c r="BJ77" s="66"/>
      <c r="BK77" s="66"/>
      <c r="BL77" s="66"/>
      <c r="BM77" s="66"/>
      <c r="BN77" s="66"/>
      <c r="BO77" s="66"/>
      <c r="BP77" s="66"/>
      <c r="BQ77" s="66"/>
    </row>
    <row r="78" spans="1:72" ht="40.049999999999997" customHeight="1">
      <c r="A78" s="450"/>
      <c r="B78" s="450"/>
      <c r="C78" s="450"/>
      <c r="D78" s="678"/>
      <c r="E78" s="94"/>
      <c r="F78" s="391"/>
      <c r="G78" s="680"/>
      <c r="H78" s="680"/>
      <c r="I78" s="680"/>
      <c r="J78" s="680"/>
      <c r="K78" s="682"/>
      <c r="L78" s="682"/>
      <c r="M78" s="682"/>
      <c r="N78" s="682"/>
      <c r="O78" s="682"/>
      <c r="P78" s="684"/>
      <c r="Q78" s="481"/>
      <c r="R78" s="483"/>
      <c r="S78" s="24" t="s">
        <v>16</v>
      </c>
      <c r="T78" s="24" t="s">
        <v>18</v>
      </c>
      <c r="U78" s="483"/>
      <c r="V78" s="481"/>
      <c r="W78" s="478"/>
      <c r="X78" s="493"/>
      <c r="Y78" s="478"/>
      <c r="Z78" s="481"/>
      <c r="AA78" s="552"/>
      <c r="AB78" s="536"/>
      <c r="AC78" s="560"/>
      <c r="AD78" s="536"/>
      <c r="AE78" s="529"/>
      <c r="AF78" s="530"/>
      <c r="AG78" s="642"/>
      <c r="AH78" s="530"/>
      <c r="AI78" s="531"/>
      <c r="AJ78" s="532"/>
      <c r="AK78" s="630"/>
      <c r="AL78" s="532"/>
      <c r="AM78" s="533"/>
      <c r="AN78" s="534"/>
      <c r="AO78" s="705"/>
      <c r="AP78" s="534"/>
      <c r="AQ78" s="550"/>
      <c r="AR78" s="547"/>
      <c r="AS78" s="717"/>
      <c r="AT78" s="547"/>
      <c r="AU78" s="541"/>
      <c r="AV78" s="542"/>
      <c r="AW78" s="551"/>
      <c r="AX78" s="542"/>
      <c r="AY78" s="543"/>
      <c r="AZ78" s="544"/>
      <c r="BA78" s="548"/>
      <c r="BB78" s="544"/>
      <c r="BC78" s="545"/>
      <c r="BD78" s="546"/>
      <c r="BE78" s="549"/>
      <c r="BF78" s="546"/>
      <c r="BG78" s="7"/>
      <c r="BI78" s="66"/>
      <c r="BJ78" s="66"/>
      <c r="BK78" s="66"/>
      <c r="BL78" s="66"/>
      <c r="BM78" s="66"/>
      <c r="BN78" s="66"/>
      <c r="BO78" s="66"/>
      <c r="BP78" s="66"/>
      <c r="BQ78" s="66"/>
    </row>
    <row r="79" spans="1:72" ht="150.05000000000001" customHeight="1">
      <c r="A79" s="458">
        <v>2</v>
      </c>
      <c r="B79" s="451" t="s">
        <v>221</v>
      </c>
      <c r="C79" s="451" t="s">
        <v>37</v>
      </c>
      <c r="D79" s="459" t="s">
        <v>93</v>
      </c>
      <c r="E79" s="460">
        <v>20</v>
      </c>
      <c r="F79" s="460">
        <v>670</v>
      </c>
      <c r="G79" s="537" t="s">
        <v>94</v>
      </c>
      <c r="H79" s="539" t="s">
        <v>275</v>
      </c>
      <c r="I79" s="539"/>
      <c r="J79" s="673"/>
      <c r="K79" s="378" t="s">
        <v>97</v>
      </c>
      <c r="L79" s="10" t="s">
        <v>276</v>
      </c>
      <c r="M79" s="10" t="s">
        <v>277</v>
      </c>
      <c r="N79" s="10" t="s">
        <v>493</v>
      </c>
      <c r="O79" s="10" t="s">
        <v>26</v>
      </c>
      <c r="P79" s="9">
        <v>4500</v>
      </c>
      <c r="Q79" s="36">
        <v>1</v>
      </c>
      <c r="R79" s="25">
        <f>(P79*Q79)</f>
        <v>4500</v>
      </c>
      <c r="S79" s="37">
        <v>670</v>
      </c>
      <c r="T79" s="37">
        <v>670</v>
      </c>
      <c r="U79" s="25">
        <f>(R79*(S79+T79))</f>
        <v>6030000</v>
      </c>
      <c r="V79" s="36">
        <v>1</v>
      </c>
      <c r="W79" s="25">
        <f t="shared" ref="W79:W93" si="57">(P79*V79)</f>
        <v>4500</v>
      </c>
      <c r="X79" s="37">
        <v>621</v>
      </c>
      <c r="Y79" s="25">
        <f>(W79*X79)</f>
        <v>2794500</v>
      </c>
      <c r="Z79" s="36">
        <v>1</v>
      </c>
      <c r="AA79" s="221">
        <v>1</v>
      </c>
      <c r="AB79" s="222">
        <f>(P79*AA79)</f>
        <v>4500</v>
      </c>
      <c r="AC79" s="233">
        <v>105</v>
      </c>
      <c r="AD79" s="222">
        <f>(AB79*AC79)</f>
        <v>472500</v>
      </c>
      <c r="AE79" s="228">
        <v>1</v>
      </c>
      <c r="AF79" s="229">
        <f>(P79*AE79)</f>
        <v>4500</v>
      </c>
      <c r="AG79" s="230">
        <v>41</v>
      </c>
      <c r="AH79" s="229">
        <f>(AF79*AG79)</f>
        <v>184500</v>
      </c>
      <c r="AI79" s="214">
        <v>1</v>
      </c>
      <c r="AJ79" s="215">
        <f>(P79*AI79)</f>
        <v>4500</v>
      </c>
      <c r="AK79" s="218">
        <v>64</v>
      </c>
      <c r="AL79" s="215">
        <f>(AJ79*AK79)</f>
        <v>288000</v>
      </c>
      <c r="AM79" s="216">
        <v>1</v>
      </c>
      <c r="AN79" s="217">
        <f>(P79*AM79)</f>
        <v>4500</v>
      </c>
      <c r="AO79" s="284">
        <v>31</v>
      </c>
      <c r="AP79" s="217">
        <f>(AN79*AO79)</f>
        <v>139500</v>
      </c>
      <c r="AQ79" s="226">
        <v>1</v>
      </c>
      <c r="AR79" s="227">
        <f>(P79*AQ79)</f>
        <v>4500</v>
      </c>
      <c r="AS79" s="303">
        <v>71</v>
      </c>
      <c r="AT79" s="227">
        <f>(AR79*AS79)</f>
        <v>319500</v>
      </c>
      <c r="AU79" s="223">
        <v>1</v>
      </c>
      <c r="AV79" s="224">
        <f>(P79*AU79)</f>
        <v>4500</v>
      </c>
      <c r="AW79" s="322">
        <v>33</v>
      </c>
      <c r="AX79" s="224">
        <f>(AV79*AW79)</f>
        <v>148500</v>
      </c>
      <c r="AY79" s="220">
        <v>1</v>
      </c>
      <c r="AZ79" s="225">
        <f>(P79*AY79)</f>
        <v>4500</v>
      </c>
      <c r="BA79" s="341">
        <v>57</v>
      </c>
      <c r="BB79" s="225">
        <f>(AZ79*BA79)</f>
        <v>256500</v>
      </c>
      <c r="BC79" s="219">
        <v>1</v>
      </c>
      <c r="BD79" s="213">
        <f>(P79*BC79)</f>
        <v>4500</v>
      </c>
      <c r="BE79" s="360">
        <v>219</v>
      </c>
      <c r="BF79" s="213">
        <f>(BD79*BE79)</f>
        <v>985500</v>
      </c>
    </row>
    <row r="80" spans="1:72" ht="29.95" customHeight="1">
      <c r="A80" s="458"/>
      <c r="B80" s="451"/>
      <c r="C80" s="451"/>
      <c r="D80" s="459"/>
      <c r="E80" s="460"/>
      <c r="F80" s="460"/>
      <c r="G80" s="537"/>
      <c r="H80" s="577" t="s">
        <v>98</v>
      </c>
      <c r="I80" s="578"/>
      <c r="J80" s="579"/>
      <c r="K80" s="378" t="s">
        <v>29</v>
      </c>
      <c r="L80" s="10" t="s">
        <v>278</v>
      </c>
      <c r="M80" s="10" t="s">
        <v>253</v>
      </c>
      <c r="N80" s="10" t="s">
        <v>375</v>
      </c>
      <c r="O80" s="10" t="s">
        <v>26</v>
      </c>
      <c r="P80" s="110">
        <v>830</v>
      </c>
      <c r="Q80" s="105"/>
      <c r="R80" s="103"/>
      <c r="S80" s="101"/>
      <c r="T80" s="101"/>
      <c r="U80" s="103"/>
      <c r="V80" s="105">
        <v>0.25</v>
      </c>
      <c r="W80" s="114">
        <f t="shared" si="57"/>
        <v>207.5</v>
      </c>
      <c r="X80" s="101">
        <v>2484</v>
      </c>
      <c r="Y80" s="114">
        <f>(W80*X80)</f>
        <v>515430</v>
      </c>
      <c r="Z80" s="105"/>
      <c r="AA80" s="186">
        <v>0.25</v>
      </c>
      <c r="AB80" s="222">
        <f>(P80*AA80)</f>
        <v>207.5</v>
      </c>
      <c r="AC80" s="234">
        <v>420</v>
      </c>
      <c r="AD80" s="222">
        <f>(AB80*AC80)</f>
        <v>87150</v>
      </c>
      <c r="AE80" s="204">
        <v>0.25</v>
      </c>
      <c r="AF80" s="229">
        <f>(P80*AE80)</f>
        <v>207.5</v>
      </c>
      <c r="AG80" s="207">
        <v>164</v>
      </c>
      <c r="AH80" s="229">
        <f>(AF80*AG80)</f>
        <v>34030</v>
      </c>
      <c r="AI80" s="209">
        <v>0.25</v>
      </c>
      <c r="AJ80" s="215">
        <f>(P80*AI80)</f>
        <v>207.5</v>
      </c>
      <c r="AK80" s="211">
        <v>256</v>
      </c>
      <c r="AL80" s="215">
        <f>(AJ80*AK80)</f>
        <v>53120</v>
      </c>
      <c r="AM80" s="201">
        <v>0.25</v>
      </c>
      <c r="AN80" s="217">
        <f>(P80*AM80)</f>
        <v>207.5</v>
      </c>
      <c r="AO80" s="285">
        <v>124</v>
      </c>
      <c r="AP80" s="217">
        <f>(AN80*AO80)</f>
        <v>25730</v>
      </c>
      <c r="AQ80" s="194">
        <v>0.25</v>
      </c>
      <c r="AR80" s="227">
        <f>(P80*AQ80)</f>
        <v>207.5</v>
      </c>
      <c r="AS80" s="304">
        <v>284</v>
      </c>
      <c r="AT80" s="227">
        <f>(AR80*AS80)</f>
        <v>58930</v>
      </c>
      <c r="AU80" s="197">
        <v>0.25</v>
      </c>
      <c r="AV80" s="224">
        <f>(P80*AU80)</f>
        <v>207.5</v>
      </c>
      <c r="AW80" s="323">
        <v>132</v>
      </c>
      <c r="AX80" s="224">
        <f>(AV80*AW80)</f>
        <v>27390</v>
      </c>
      <c r="AY80" s="188">
        <v>0.25</v>
      </c>
      <c r="AZ80" s="225">
        <f>(P80*AY80)</f>
        <v>207.5</v>
      </c>
      <c r="BA80" s="342">
        <v>228</v>
      </c>
      <c r="BB80" s="225">
        <f>(AZ80*BA80)</f>
        <v>47310</v>
      </c>
      <c r="BC80" s="191">
        <v>0.25</v>
      </c>
      <c r="BD80" s="213">
        <f>(P80*BC80)</f>
        <v>207.5</v>
      </c>
      <c r="BE80" s="361">
        <v>876</v>
      </c>
      <c r="BF80" s="213">
        <f>(BD80*BE80)</f>
        <v>181770</v>
      </c>
    </row>
    <row r="81" spans="1:72" ht="29.95" customHeight="1">
      <c r="A81" s="458"/>
      <c r="B81" s="451"/>
      <c r="C81" s="451"/>
      <c r="D81" s="459"/>
      <c r="E81" s="460"/>
      <c r="F81" s="460"/>
      <c r="G81" s="537"/>
      <c r="H81" s="577" t="s">
        <v>99</v>
      </c>
      <c r="I81" s="578"/>
      <c r="J81" s="579"/>
      <c r="K81" s="378" t="s">
        <v>30</v>
      </c>
      <c r="L81" s="10" t="s">
        <v>279</v>
      </c>
      <c r="M81" s="10" t="s">
        <v>231</v>
      </c>
      <c r="N81" s="10" t="s">
        <v>376</v>
      </c>
      <c r="O81" s="10" t="s">
        <v>26</v>
      </c>
      <c r="P81" s="110">
        <v>88.66</v>
      </c>
      <c r="Q81" s="105"/>
      <c r="R81" s="103"/>
      <c r="S81" s="101"/>
      <c r="T81" s="101"/>
      <c r="U81" s="103"/>
      <c r="V81" s="105">
        <v>52</v>
      </c>
      <c r="W81" s="114">
        <f t="shared" si="57"/>
        <v>4610.32</v>
      </c>
      <c r="X81" s="101">
        <v>2484</v>
      </c>
      <c r="Y81" s="114">
        <f>(W81*X81)</f>
        <v>11452034.879999999</v>
      </c>
      <c r="Z81" s="105"/>
      <c r="AA81" s="186">
        <v>52</v>
      </c>
      <c r="AB81" s="222">
        <f>(P81*AA81)</f>
        <v>4610.32</v>
      </c>
      <c r="AC81" s="234">
        <v>420</v>
      </c>
      <c r="AD81" s="222">
        <f t="shared" ref="AD81:AD82" si="58">(AB81*AC81)</f>
        <v>1936334.4</v>
      </c>
      <c r="AE81" s="204">
        <v>52</v>
      </c>
      <c r="AF81" s="229">
        <f>(P81*AE81)</f>
        <v>4610.32</v>
      </c>
      <c r="AG81" s="207">
        <v>164</v>
      </c>
      <c r="AH81" s="229">
        <f t="shared" ref="AH81:AH82" si="59">(AF81*AG81)</f>
        <v>756092.48</v>
      </c>
      <c r="AI81" s="209">
        <v>52</v>
      </c>
      <c r="AJ81" s="215">
        <f>(P81*AI81)</f>
        <v>4610.32</v>
      </c>
      <c r="AK81" s="211">
        <v>256</v>
      </c>
      <c r="AL81" s="215">
        <f t="shared" ref="AL81:AL82" si="60">(AJ81*AK81)</f>
        <v>1180241.9199999999</v>
      </c>
      <c r="AM81" s="201">
        <v>52</v>
      </c>
      <c r="AN81" s="217">
        <f>(P81*AM81)</f>
        <v>4610.32</v>
      </c>
      <c r="AO81" s="285">
        <v>124</v>
      </c>
      <c r="AP81" s="217">
        <f t="shared" ref="AP81:AP82" si="61">(AN81*AO81)</f>
        <v>571679.67999999993</v>
      </c>
      <c r="AQ81" s="194">
        <v>52</v>
      </c>
      <c r="AR81" s="227">
        <f>(P81*AQ81)</f>
        <v>4610.32</v>
      </c>
      <c r="AS81" s="304">
        <v>284</v>
      </c>
      <c r="AT81" s="227">
        <f t="shared" ref="AT81:AT82" si="62">(AR81*AS81)</f>
        <v>1309330.8799999999</v>
      </c>
      <c r="AU81" s="197">
        <v>52</v>
      </c>
      <c r="AV81" s="224">
        <f>(P81*AU81)</f>
        <v>4610.32</v>
      </c>
      <c r="AW81" s="323">
        <v>132</v>
      </c>
      <c r="AX81" s="224">
        <f t="shared" ref="AX81:AX82" si="63">(AV81*AW81)</f>
        <v>608562.24</v>
      </c>
      <c r="AY81" s="188">
        <v>52</v>
      </c>
      <c r="AZ81" s="225">
        <f>(P81*AY81)</f>
        <v>4610.32</v>
      </c>
      <c r="BA81" s="342">
        <v>228</v>
      </c>
      <c r="BB81" s="225">
        <f t="shared" ref="BB81:BB82" si="64">(AZ81*BA81)</f>
        <v>1051152.96</v>
      </c>
      <c r="BC81" s="191">
        <v>52</v>
      </c>
      <c r="BD81" s="213">
        <f>(P81*BC81)</f>
        <v>4610.32</v>
      </c>
      <c r="BE81" s="361">
        <v>876</v>
      </c>
      <c r="BF81" s="213">
        <f t="shared" ref="BF81:BF82" si="65">(BD81*BE81)</f>
        <v>4038640.32</v>
      </c>
    </row>
    <row r="82" spans="1:72" ht="29.95" customHeight="1">
      <c r="A82" s="458"/>
      <c r="B82" s="451"/>
      <c r="C82" s="451"/>
      <c r="D82" s="459"/>
      <c r="E82" s="460"/>
      <c r="F82" s="460"/>
      <c r="G82" s="537"/>
      <c r="H82" s="577" t="s">
        <v>100</v>
      </c>
      <c r="I82" s="578"/>
      <c r="J82" s="579"/>
      <c r="K82" s="378" t="s">
        <v>101</v>
      </c>
      <c r="L82" s="10" t="s">
        <v>260</v>
      </c>
      <c r="M82" s="10" t="s">
        <v>261</v>
      </c>
      <c r="N82" s="10" t="s">
        <v>370</v>
      </c>
      <c r="O82" s="10" t="s">
        <v>26</v>
      </c>
      <c r="P82" s="109">
        <v>4.5</v>
      </c>
      <c r="Q82" s="105"/>
      <c r="R82" s="103"/>
      <c r="S82" s="101"/>
      <c r="T82" s="101"/>
      <c r="U82" s="103"/>
      <c r="V82" s="567">
        <v>120</v>
      </c>
      <c r="W82" s="580">
        <f>(P82*V82)</f>
        <v>540</v>
      </c>
      <c r="X82" s="582">
        <v>2484</v>
      </c>
      <c r="Y82" s="580">
        <f>(W82*X82)</f>
        <v>1341360</v>
      </c>
      <c r="Z82" s="105"/>
      <c r="AA82" s="556">
        <v>120</v>
      </c>
      <c r="AB82" s="553">
        <f>(P82*AA82)</f>
        <v>540</v>
      </c>
      <c r="AC82" s="649">
        <v>420</v>
      </c>
      <c r="AD82" s="553">
        <f t="shared" si="58"/>
        <v>226800</v>
      </c>
      <c r="AE82" s="564">
        <v>120</v>
      </c>
      <c r="AF82" s="561">
        <f>(P82*AE82)</f>
        <v>540</v>
      </c>
      <c r="AG82" s="644">
        <v>164</v>
      </c>
      <c r="AH82" s="561">
        <f t="shared" si="59"/>
        <v>88560</v>
      </c>
      <c r="AI82" s="659">
        <v>120</v>
      </c>
      <c r="AJ82" s="632">
        <f>(P82*AI82)</f>
        <v>540</v>
      </c>
      <c r="AK82" s="635">
        <v>256</v>
      </c>
      <c r="AL82" s="632">
        <f t="shared" si="60"/>
        <v>138240</v>
      </c>
      <c r="AM82" s="711">
        <v>120</v>
      </c>
      <c r="AN82" s="638">
        <f>(P82*AM82)</f>
        <v>540</v>
      </c>
      <c r="AO82" s="708">
        <v>124</v>
      </c>
      <c r="AP82" s="638">
        <f t="shared" si="61"/>
        <v>66960</v>
      </c>
      <c r="AQ82" s="728">
        <v>120</v>
      </c>
      <c r="AR82" s="720">
        <f>(P82*AQ82)</f>
        <v>540</v>
      </c>
      <c r="AS82" s="723">
        <v>284</v>
      </c>
      <c r="AT82" s="720">
        <f t="shared" si="62"/>
        <v>153360</v>
      </c>
      <c r="AU82" s="668">
        <v>120</v>
      </c>
      <c r="AV82" s="660">
        <f>(P82*AU82)</f>
        <v>540</v>
      </c>
      <c r="AW82" s="663">
        <v>132</v>
      </c>
      <c r="AX82" s="660">
        <f t="shared" si="63"/>
        <v>71280</v>
      </c>
      <c r="AY82" s="607">
        <v>120</v>
      </c>
      <c r="AZ82" s="604">
        <f>(P82*AY82)</f>
        <v>540</v>
      </c>
      <c r="BA82" s="601">
        <v>228</v>
      </c>
      <c r="BB82" s="604">
        <f t="shared" si="64"/>
        <v>123120</v>
      </c>
      <c r="BC82" s="616">
        <v>120</v>
      </c>
      <c r="BD82" s="613">
        <f>(P82*BC82)</f>
        <v>540</v>
      </c>
      <c r="BE82" s="610">
        <v>876</v>
      </c>
      <c r="BF82" s="613">
        <f t="shared" si="65"/>
        <v>473040</v>
      </c>
    </row>
    <row r="83" spans="1:72" ht="29.95" customHeight="1">
      <c r="A83" s="458"/>
      <c r="B83" s="451"/>
      <c r="C83" s="451"/>
      <c r="D83" s="459"/>
      <c r="E83" s="460"/>
      <c r="F83" s="460"/>
      <c r="G83" s="537"/>
      <c r="H83" s="577" t="s">
        <v>102</v>
      </c>
      <c r="I83" s="578"/>
      <c r="J83" s="579"/>
      <c r="K83" s="378" t="s">
        <v>103</v>
      </c>
      <c r="L83" s="10" t="s">
        <v>262</v>
      </c>
      <c r="M83" s="10" t="s">
        <v>261</v>
      </c>
      <c r="N83" s="10" t="s">
        <v>371</v>
      </c>
      <c r="O83" s="10" t="s">
        <v>26</v>
      </c>
      <c r="P83" s="109">
        <v>4.5</v>
      </c>
      <c r="Q83" s="105"/>
      <c r="R83" s="103"/>
      <c r="S83" s="101"/>
      <c r="T83" s="101"/>
      <c r="U83" s="103"/>
      <c r="V83" s="569"/>
      <c r="W83" s="620"/>
      <c r="X83" s="619"/>
      <c r="Y83" s="620"/>
      <c r="Z83" s="105"/>
      <c r="AA83" s="558"/>
      <c r="AB83" s="555"/>
      <c r="AC83" s="651"/>
      <c r="AD83" s="555"/>
      <c r="AE83" s="566"/>
      <c r="AF83" s="563"/>
      <c r="AG83" s="646"/>
      <c r="AH83" s="563"/>
      <c r="AI83" s="631"/>
      <c r="AJ83" s="634"/>
      <c r="AK83" s="637"/>
      <c r="AL83" s="634"/>
      <c r="AM83" s="706"/>
      <c r="AN83" s="640"/>
      <c r="AO83" s="710"/>
      <c r="AP83" s="640"/>
      <c r="AQ83" s="718"/>
      <c r="AR83" s="722"/>
      <c r="AS83" s="725"/>
      <c r="AT83" s="722"/>
      <c r="AU83" s="669"/>
      <c r="AV83" s="662"/>
      <c r="AW83" s="665"/>
      <c r="AX83" s="662"/>
      <c r="AY83" s="609"/>
      <c r="AZ83" s="606"/>
      <c r="BA83" s="603"/>
      <c r="BB83" s="606"/>
      <c r="BC83" s="618"/>
      <c r="BD83" s="615"/>
      <c r="BE83" s="612"/>
      <c r="BF83" s="615"/>
    </row>
    <row r="84" spans="1:72" ht="56.2" customHeight="1">
      <c r="A84" s="458"/>
      <c r="B84" s="451"/>
      <c r="C84" s="451"/>
      <c r="D84" s="459"/>
      <c r="E84" s="460"/>
      <c r="F84" s="460"/>
      <c r="G84" s="537"/>
      <c r="H84" s="577" t="s">
        <v>38</v>
      </c>
      <c r="I84" s="578"/>
      <c r="J84" s="579"/>
      <c r="K84" s="165" t="s">
        <v>39</v>
      </c>
      <c r="L84" s="10" t="s">
        <v>263</v>
      </c>
      <c r="M84" s="10" t="s">
        <v>233</v>
      </c>
      <c r="N84" s="10" t="s">
        <v>418</v>
      </c>
      <c r="O84" s="10" t="s">
        <v>26</v>
      </c>
      <c r="P84" s="110">
        <v>44.8</v>
      </c>
      <c r="Q84" s="105"/>
      <c r="R84" s="103"/>
      <c r="S84" s="101"/>
      <c r="T84" s="101"/>
      <c r="U84" s="103"/>
      <c r="V84" s="105">
        <v>52</v>
      </c>
      <c r="W84" s="580">
        <f>(P84*V84)</f>
        <v>2329.6</v>
      </c>
      <c r="X84" s="582">
        <v>2484</v>
      </c>
      <c r="Y84" s="580">
        <f>(W84*X84)</f>
        <v>5786726.3999999994</v>
      </c>
      <c r="Z84" s="105"/>
      <c r="AA84" s="186">
        <v>52</v>
      </c>
      <c r="AB84" s="553">
        <f>(P84*AA84)</f>
        <v>2329.6</v>
      </c>
      <c r="AC84" s="649">
        <v>420</v>
      </c>
      <c r="AD84" s="553">
        <f t="shared" ref="AD84" si="66">(AB84*AC84)</f>
        <v>978432</v>
      </c>
      <c r="AE84" s="204">
        <v>52</v>
      </c>
      <c r="AF84" s="561">
        <f>(P84*AE84)</f>
        <v>2329.6</v>
      </c>
      <c r="AG84" s="644">
        <v>164</v>
      </c>
      <c r="AH84" s="561">
        <f t="shared" ref="AH84" si="67">(AF84*AG84)</f>
        <v>382054.39999999997</v>
      </c>
      <c r="AI84" s="209">
        <v>52</v>
      </c>
      <c r="AJ84" s="632">
        <f>(P84*AI84)</f>
        <v>2329.6</v>
      </c>
      <c r="AK84" s="635">
        <v>256</v>
      </c>
      <c r="AL84" s="632">
        <f t="shared" ref="AL84" si="68">(AJ84*AK84)</f>
        <v>596377.59999999998</v>
      </c>
      <c r="AM84" s="201">
        <v>52</v>
      </c>
      <c r="AN84" s="638">
        <f>(P84*AM84)</f>
        <v>2329.6</v>
      </c>
      <c r="AO84" s="708">
        <v>124</v>
      </c>
      <c r="AP84" s="638">
        <f t="shared" ref="AP84" si="69">(AN84*AO84)</f>
        <v>288870.39999999997</v>
      </c>
      <c r="AQ84" s="194">
        <v>52</v>
      </c>
      <c r="AR84" s="720">
        <f>(P84*AQ84)</f>
        <v>2329.6</v>
      </c>
      <c r="AS84" s="723">
        <v>284</v>
      </c>
      <c r="AT84" s="720">
        <f t="shared" ref="AT84" si="70">(AR84*AS84)</f>
        <v>661606.40000000002</v>
      </c>
      <c r="AU84" s="197">
        <v>52</v>
      </c>
      <c r="AV84" s="660">
        <f>(P84*AU84)</f>
        <v>2329.6</v>
      </c>
      <c r="AW84" s="663">
        <v>132</v>
      </c>
      <c r="AX84" s="660">
        <f t="shared" ref="AX84" si="71">(AV84*AW84)</f>
        <v>307507.20000000001</v>
      </c>
      <c r="AY84" s="188">
        <v>52</v>
      </c>
      <c r="AZ84" s="604">
        <f>(P84*AY84)</f>
        <v>2329.6</v>
      </c>
      <c r="BA84" s="601">
        <v>228</v>
      </c>
      <c r="BB84" s="604">
        <f t="shared" ref="BB84" si="72">(AZ84*BA84)</f>
        <v>531148.79999999993</v>
      </c>
      <c r="BC84" s="191">
        <v>52</v>
      </c>
      <c r="BD84" s="613">
        <f>(P84*BC84)</f>
        <v>2329.6</v>
      </c>
      <c r="BE84" s="610">
        <v>876</v>
      </c>
      <c r="BF84" s="613">
        <f t="shared" ref="BF84" si="73">(BD84*BE84)</f>
        <v>2040729.5999999999</v>
      </c>
    </row>
    <row r="85" spans="1:72" ht="56.2" customHeight="1">
      <c r="A85" s="458"/>
      <c r="B85" s="451"/>
      <c r="C85" s="451"/>
      <c r="D85" s="459"/>
      <c r="E85" s="460"/>
      <c r="F85" s="460"/>
      <c r="G85" s="537"/>
      <c r="H85" s="577" t="s">
        <v>104</v>
      </c>
      <c r="I85" s="578"/>
      <c r="J85" s="579"/>
      <c r="K85" s="165" t="s">
        <v>105</v>
      </c>
      <c r="L85" s="10" t="s">
        <v>264</v>
      </c>
      <c r="M85" s="10" t="s">
        <v>233</v>
      </c>
      <c r="N85" s="10" t="s">
        <v>419</v>
      </c>
      <c r="O85" s="10" t="s">
        <v>26</v>
      </c>
      <c r="P85" s="674">
        <v>19.41</v>
      </c>
      <c r="Q85" s="105"/>
      <c r="R85" s="103"/>
      <c r="S85" s="101"/>
      <c r="T85" s="101"/>
      <c r="U85" s="103"/>
      <c r="V85" s="567">
        <v>120</v>
      </c>
      <c r="W85" s="581"/>
      <c r="X85" s="583"/>
      <c r="Y85" s="581"/>
      <c r="Z85" s="105"/>
      <c r="AA85" s="556">
        <v>120</v>
      </c>
      <c r="AB85" s="554"/>
      <c r="AC85" s="650"/>
      <c r="AD85" s="554"/>
      <c r="AE85" s="564">
        <v>120</v>
      </c>
      <c r="AF85" s="562"/>
      <c r="AG85" s="645"/>
      <c r="AH85" s="562"/>
      <c r="AI85" s="659">
        <v>120</v>
      </c>
      <c r="AJ85" s="633"/>
      <c r="AK85" s="636"/>
      <c r="AL85" s="633"/>
      <c r="AM85" s="711">
        <v>120</v>
      </c>
      <c r="AN85" s="639"/>
      <c r="AO85" s="709"/>
      <c r="AP85" s="639"/>
      <c r="AQ85" s="728">
        <v>120</v>
      </c>
      <c r="AR85" s="721"/>
      <c r="AS85" s="724"/>
      <c r="AT85" s="721"/>
      <c r="AU85" s="668">
        <v>120</v>
      </c>
      <c r="AV85" s="661"/>
      <c r="AW85" s="664"/>
      <c r="AX85" s="661"/>
      <c r="AY85" s="607">
        <v>120</v>
      </c>
      <c r="AZ85" s="605"/>
      <c r="BA85" s="602"/>
      <c r="BB85" s="605"/>
      <c r="BC85" s="616">
        <v>120</v>
      </c>
      <c r="BD85" s="614"/>
      <c r="BE85" s="611"/>
      <c r="BF85" s="614"/>
    </row>
    <row r="86" spans="1:72" ht="78.05" customHeight="1">
      <c r="A86" s="458"/>
      <c r="B86" s="451"/>
      <c r="C86" s="451"/>
      <c r="D86" s="459"/>
      <c r="E86" s="460"/>
      <c r="F86" s="460"/>
      <c r="G86" s="537"/>
      <c r="H86" s="539" t="s">
        <v>40</v>
      </c>
      <c r="I86" s="539"/>
      <c r="J86" s="539"/>
      <c r="K86" s="165" t="s">
        <v>42</v>
      </c>
      <c r="L86" s="10" t="s">
        <v>265</v>
      </c>
      <c r="M86" s="10" t="s">
        <v>233</v>
      </c>
      <c r="N86" s="10" t="s">
        <v>420</v>
      </c>
      <c r="O86" s="10" t="s">
        <v>26</v>
      </c>
      <c r="P86" s="675"/>
      <c r="Q86" s="567">
        <v>120</v>
      </c>
      <c r="R86" s="580">
        <f>(P86*Q86)</f>
        <v>0</v>
      </c>
      <c r="S86" s="582">
        <v>2680</v>
      </c>
      <c r="T86" s="582">
        <v>2680</v>
      </c>
      <c r="U86" s="580">
        <f>(R86*(S86+T86))</f>
        <v>0</v>
      </c>
      <c r="V86" s="568"/>
      <c r="W86" s="581"/>
      <c r="X86" s="583"/>
      <c r="Y86" s="581"/>
      <c r="Z86" s="567">
        <v>120</v>
      </c>
      <c r="AA86" s="557"/>
      <c r="AB86" s="554"/>
      <c r="AC86" s="650"/>
      <c r="AD86" s="554"/>
      <c r="AE86" s="565"/>
      <c r="AF86" s="562"/>
      <c r="AG86" s="645"/>
      <c r="AH86" s="562"/>
      <c r="AI86" s="692"/>
      <c r="AJ86" s="633"/>
      <c r="AK86" s="636"/>
      <c r="AL86" s="633"/>
      <c r="AM86" s="712"/>
      <c r="AN86" s="639"/>
      <c r="AO86" s="709"/>
      <c r="AP86" s="639"/>
      <c r="AQ86" s="729"/>
      <c r="AR86" s="721"/>
      <c r="AS86" s="724"/>
      <c r="AT86" s="721"/>
      <c r="AU86" s="693"/>
      <c r="AV86" s="661"/>
      <c r="AW86" s="664"/>
      <c r="AX86" s="661"/>
      <c r="AY86" s="608"/>
      <c r="AZ86" s="605"/>
      <c r="BA86" s="602"/>
      <c r="BB86" s="605"/>
      <c r="BC86" s="617"/>
      <c r="BD86" s="614"/>
      <c r="BE86" s="611"/>
      <c r="BF86" s="614"/>
      <c r="BH86" s="600"/>
      <c r="BI86" s="66"/>
      <c r="BJ86" s="66"/>
      <c r="BK86" s="66"/>
      <c r="BL86" s="66"/>
      <c r="BM86" s="66"/>
      <c r="BN86" s="66"/>
      <c r="BO86" s="66"/>
      <c r="BP86" s="66"/>
      <c r="BQ86" s="66"/>
    </row>
    <row r="87" spans="1:72" ht="42.05" customHeight="1">
      <c r="A87" s="458"/>
      <c r="B87" s="451"/>
      <c r="C87" s="451"/>
      <c r="D87" s="459"/>
      <c r="E87" s="460"/>
      <c r="F87" s="460"/>
      <c r="G87" s="537"/>
      <c r="H87" s="539" t="s">
        <v>41</v>
      </c>
      <c r="I87" s="539"/>
      <c r="J87" s="539"/>
      <c r="K87" s="165" t="s">
        <v>43</v>
      </c>
      <c r="L87" s="10" t="s">
        <v>266</v>
      </c>
      <c r="M87" s="10" t="s">
        <v>233</v>
      </c>
      <c r="N87" s="10" t="s">
        <v>421</v>
      </c>
      <c r="O87" s="10" t="s">
        <v>26</v>
      </c>
      <c r="P87" s="675"/>
      <c r="Q87" s="568"/>
      <c r="R87" s="581"/>
      <c r="S87" s="583"/>
      <c r="T87" s="583"/>
      <c r="U87" s="581"/>
      <c r="V87" s="568"/>
      <c r="W87" s="581"/>
      <c r="X87" s="583"/>
      <c r="Y87" s="581"/>
      <c r="Z87" s="568"/>
      <c r="AA87" s="557"/>
      <c r="AB87" s="554"/>
      <c r="AC87" s="650"/>
      <c r="AD87" s="554"/>
      <c r="AE87" s="565"/>
      <c r="AF87" s="562"/>
      <c r="AG87" s="645"/>
      <c r="AH87" s="562"/>
      <c r="AI87" s="692"/>
      <c r="AJ87" s="633"/>
      <c r="AK87" s="636"/>
      <c r="AL87" s="633"/>
      <c r="AM87" s="712"/>
      <c r="AN87" s="639"/>
      <c r="AO87" s="709"/>
      <c r="AP87" s="639"/>
      <c r="AQ87" s="729"/>
      <c r="AR87" s="721"/>
      <c r="AS87" s="724"/>
      <c r="AT87" s="721"/>
      <c r="AU87" s="693"/>
      <c r="AV87" s="661"/>
      <c r="AW87" s="664"/>
      <c r="AX87" s="661"/>
      <c r="AY87" s="608"/>
      <c r="AZ87" s="605"/>
      <c r="BA87" s="602"/>
      <c r="BB87" s="605"/>
      <c r="BC87" s="617"/>
      <c r="BD87" s="614"/>
      <c r="BE87" s="611"/>
      <c r="BF87" s="614"/>
      <c r="BH87" s="600"/>
      <c r="BI87" s="68"/>
      <c r="BJ87" s="68"/>
      <c r="BK87" s="68"/>
      <c r="BL87" s="68"/>
      <c r="BM87" s="68"/>
      <c r="BN87" s="68"/>
      <c r="BO87" s="68"/>
      <c r="BP87" s="68"/>
      <c r="BQ87" s="68"/>
    </row>
    <row r="88" spans="1:72" ht="78.05" customHeight="1">
      <c r="A88" s="458"/>
      <c r="B88" s="451"/>
      <c r="C88" s="451"/>
      <c r="D88" s="459"/>
      <c r="E88" s="460"/>
      <c r="F88" s="460"/>
      <c r="G88" s="537"/>
      <c r="H88" s="539" t="s">
        <v>44</v>
      </c>
      <c r="I88" s="539"/>
      <c r="J88" s="539"/>
      <c r="K88" s="165" t="s">
        <v>45</v>
      </c>
      <c r="L88" s="10" t="s">
        <v>267</v>
      </c>
      <c r="M88" s="10" t="s">
        <v>233</v>
      </c>
      <c r="N88" s="10" t="s">
        <v>422</v>
      </c>
      <c r="O88" s="10" t="s">
        <v>26</v>
      </c>
      <c r="P88" s="675"/>
      <c r="Q88" s="568"/>
      <c r="R88" s="581"/>
      <c r="S88" s="583"/>
      <c r="T88" s="583"/>
      <c r="U88" s="581"/>
      <c r="V88" s="568"/>
      <c r="W88" s="581"/>
      <c r="X88" s="583"/>
      <c r="Y88" s="581"/>
      <c r="Z88" s="568"/>
      <c r="AA88" s="557"/>
      <c r="AB88" s="554"/>
      <c r="AC88" s="650"/>
      <c r="AD88" s="554"/>
      <c r="AE88" s="565"/>
      <c r="AF88" s="562"/>
      <c r="AG88" s="645"/>
      <c r="AH88" s="562"/>
      <c r="AI88" s="692"/>
      <c r="AJ88" s="633"/>
      <c r="AK88" s="636"/>
      <c r="AL88" s="633"/>
      <c r="AM88" s="712"/>
      <c r="AN88" s="639"/>
      <c r="AO88" s="709"/>
      <c r="AP88" s="639"/>
      <c r="AQ88" s="729"/>
      <c r="AR88" s="721"/>
      <c r="AS88" s="724"/>
      <c r="AT88" s="721"/>
      <c r="AU88" s="693"/>
      <c r="AV88" s="661"/>
      <c r="AW88" s="664"/>
      <c r="AX88" s="661"/>
      <c r="AY88" s="608"/>
      <c r="AZ88" s="605"/>
      <c r="BA88" s="602"/>
      <c r="BB88" s="605"/>
      <c r="BC88" s="617"/>
      <c r="BD88" s="614"/>
      <c r="BE88" s="611"/>
      <c r="BF88" s="614"/>
      <c r="BH88" s="600"/>
    </row>
    <row r="89" spans="1:72" ht="78.05" customHeight="1">
      <c r="A89" s="458"/>
      <c r="B89" s="451"/>
      <c r="C89" s="451"/>
      <c r="D89" s="459"/>
      <c r="E89" s="460"/>
      <c r="F89" s="460"/>
      <c r="G89" s="537"/>
      <c r="H89" s="539" t="s">
        <v>46</v>
      </c>
      <c r="I89" s="539"/>
      <c r="J89" s="539"/>
      <c r="K89" s="165" t="s">
        <v>47</v>
      </c>
      <c r="L89" s="10" t="s">
        <v>268</v>
      </c>
      <c r="M89" s="10" t="s">
        <v>233</v>
      </c>
      <c r="N89" s="10" t="s">
        <v>423</v>
      </c>
      <c r="O89" s="10" t="s">
        <v>26</v>
      </c>
      <c r="P89" s="675"/>
      <c r="Q89" s="568"/>
      <c r="R89" s="581"/>
      <c r="S89" s="583"/>
      <c r="T89" s="583"/>
      <c r="U89" s="581"/>
      <c r="V89" s="568"/>
      <c r="W89" s="581"/>
      <c r="X89" s="583"/>
      <c r="Y89" s="581"/>
      <c r="Z89" s="568"/>
      <c r="AA89" s="557"/>
      <c r="AB89" s="554"/>
      <c r="AC89" s="650"/>
      <c r="AD89" s="554"/>
      <c r="AE89" s="565"/>
      <c r="AF89" s="562"/>
      <c r="AG89" s="645"/>
      <c r="AH89" s="562"/>
      <c r="AI89" s="692"/>
      <c r="AJ89" s="633"/>
      <c r="AK89" s="636"/>
      <c r="AL89" s="633"/>
      <c r="AM89" s="712"/>
      <c r="AN89" s="639"/>
      <c r="AO89" s="709"/>
      <c r="AP89" s="639"/>
      <c r="AQ89" s="729"/>
      <c r="AR89" s="721"/>
      <c r="AS89" s="724"/>
      <c r="AT89" s="721"/>
      <c r="AU89" s="693"/>
      <c r="AV89" s="661"/>
      <c r="AW89" s="664"/>
      <c r="AX89" s="661"/>
      <c r="AY89" s="608"/>
      <c r="AZ89" s="605"/>
      <c r="BA89" s="602"/>
      <c r="BB89" s="605"/>
      <c r="BC89" s="617"/>
      <c r="BD89" s="614"/>
      <c r="BE89" s="611"/>
      <c r="BF89" s="614"/>
      <c r="BH89" s="600"/>
      <c r="BI89" s="66"/>
      <c r="BJ89" s="66"/>
      <c r="BK89" s="66"/>
      <c r="BL89" s="66"/>
      <c r="BM89" s="66"/>
      <c r="BN89" s="66"/>
      <c r="BO89" s="66"/>
      <c r="BP89" s="66"/>
      <c r="BQ89" s="66"/>
    </row>
    <row r="90" spans="1:72" ht="78.05" customHeight="1">
      <c r="A90" s="458"/>
      <c r="B90" s="451"/>
      <c r="C90" s="451"/>
      <c r="D90" s="459"/>
      <c r="E90" s="460"/>
      <c r="F90" s="460"/>
      <c r="G90" s="537"/>
      <c r="H90" s="539" t="s">
        <v>48</v>
      </c>
      <c r="I90" s="539"/>
      <c r="J90" s="539"/>
      <c r="K90" s="165" t="s">
        <v>49</v>
      </c>
      <c r="L90" s="10" t="s">
        <v>269</v>
      </c>
      <c r="M90" s="10" t="s">
        <v>233</v>
      </c>
      <c r="N90" s="10" t="s">
        <v>424</v>
      </c>
      <c r="O90" s="10" t="s">
        <v>26</v>
      </c>
      <c r="P90" s="676"/>
      <c r="Q90" s="569"/>
      <c r="R90" s="620"/>
      <c r="S90" s="619"/>
      <c r="T90" s="619"/>
      <c r="U90" s="620"/>
      <c r="V90" s="569"/>
      <c r="W90" s="620"/>
      <c r="X90" s="619"/>
      <c r="Y90" s="620"/>
      <c r="Z90" s="569"/>
      <c r="AA90" s="558"/>
      <c r="AB90" s="555"/>
      <c r="AC90" s="651"/>
      <c r="AD90" s="555"/>
      <c r="AE90" s="566"/>
      <c r="AF90" s="563"/>
      <c r="AG90" s="646"/>
      <c r="AH90" s="563"/>
      <c r="AI90" s="631"/>
      <c r="AJ90" s="634"/>
      <c r="AK90" s="637"/>
      <c r="AL90" s="634"/>
      <c r="AM90" s="706"/>
      <c r="AN90" s="640"/>
      <c r="AO90" s="710"/>
      <c r="AP90" s="640"/>
      <c r="AQ90" s="718"/>
      <c r="AR90" s="722"/>
      <c r="AS90" s="725"/>
      <c r="AT90" s="722"/>
      <c r="AU90" s="669"/>
      <c r="AV90" s="662"/>
      <c r="AW90" s="665"/>
      <c r="AX90" s="662"/>
      <c r="AY90" s="609"/>
      <c r="AZ90" s="606"/>
      <c r="BA90" s="603"/>
      <c r="BB90" s="606"/>
      <c r="BC90" s="618"/>
      <c r="BD90" s="615"/>
      <c r="BE90" s="612"/>
      <c r="BF90" s="615"/>
      <c r="BH90" s="600"/>
      <c r="BI90" s="68"/>
      <c r="BJ90" s="68"/>
      <c r="BK90" s="68"/>
      <c r="BL90" s="68"/>
      <c r="BM90" s="68"/>
      <c r="BN90" s="68"/>
      <c r="BO90" s="68"/>
      <c r="BP90" s="68"/>
      <c r="BQ90" s="67"/>
    </row>
    <row r="91" spans="1:72" ht="29.95" customHeight="1">
      <c r="A91" s="589"/>
      <c r="B91" s="456"/>
      <c r="C91" s="456"/>
      <c r="D91" s="584"/>
      <c r="E91" s="598"/>
      <c r="F91" s="598"/>
      <c r="G91" s="538"/>
      <c r="H91" s="577" t="s">
        <v>50</v>
      </c>
      <c r="I91" s="578"/>
      <c r="J91" s="579"/>
      <c r="K91" s="165" t="s">
        <v>3</v>
      </c>
      <c r="L91" s="10" t="s">
        <v>270</v>
      </c>
      <c r="M91" s="10" t="s">
        <v>270</v>
      </c>
      <c r="N91" s="10" t="s">
        <v>21</v>
      </c>
      <c r="O91" s="10" t="s">
        <v>26</v>
      </c>
      <c r="P91" s="109">
        <v>0.01</v>
      </c>
      <c r="Q91" s="113">
        <v>24</v>
      </c>
      <c r="R91" s="114">
        <f t="shared" ref="R91:R93" si="74">(P91*Q91)</f>
        <v>0.24</v>
      </c>
      <c r="S91" s="115">
        <v>2680</v>
      </c>
      <c r="T91" s="115">
        <v>2680</v>
      </c>
      <c r="U91" s="114">
        <f t="shared" ref="U91:U93" si="75">(R91*(S91+T91))</f>
        <v>1286.3999999999999</v>
      </c>
      <c r="V91" s="113">
        <v>20</v>
      </c>
      <c r="W91" s="114">
        <f t="shared" si="57"/>
        <v>0.2</v>
      </c>
      <c r="X91" s="115">
        <v>2484</v>
      </c>
      <c r="Y91" s="114">
        <f>(W91*X91)</f>
        <v>496.8</v>
      </c>
      <c r="Z91" s="113">
        <v>24</v>
      </c>
      <c r="AA91" s="221">
        <v>20</v>
      </c>
      <c r="AB91" s="222">
        <f>(P91*AA91)</f>
        <v>0.2</v>
      </c>
      <c r="AC91" s="233">
        <v>420</v>
      </c>
      <c r="AD91" s="222">
        <f t="shared" ref="AD91:AD93" si="76">(AB91*AC91)</f>
        <v>84</v>
      </c>
      <c r="AE91" s="228">
        <v>20</v>
      </c>
      <c r="AF91" s="229">
        <f>(P91*AE91)</f>
        <v>0.2</v>
      </c>
      <c r="AG91" s="230">
        <v>164</v>
      </c>
      <c r="AH91" s="229">
        <f t="shared" ref="AH91:AH93" si="77">(AF91*AG91)</f>
        <v>32.800000000000004</v>
      </c>
      <c r="AI91" s="214">
        <v>20</v>
      </c>
      <c r="AJ91" s="215">
        <f>(P91*AI91)</f>
        <v>0.2</v>
      </c>
      <c r="AK91" s="218">
        <v>256</v>
      </c>
      <c r="AL91" s="215">
        <f t="shared" ref="AL91:AL93" si="78">(AJ91*AK91)</f>
        <v>51.2</v>
      </c>
      <c r="AM91" s="216">
        <v>20</v>
      </c>
      <c r="AN91" s="217">
        <f>(P91*AM91)</f>
        <v>0.2</v>
      </c>
      <c r="AO91" s="284">
        <v>124</v>
      </c>
      <c r="AP91" s="217">
        <f t="shared" ref="AP91:AP93" si="79">(AN91*AO91)</f>
        <v>24.8</v>
      </c>
      <c r="AQ91" s="226">
        <v>20</v>
      </c>
      <c r="AR91" s="227">
        <f>(P91*AQ91)</f>
        <v>0.2</v>
      </c>
      <c r="AS91" s="303">
        <v>284</v>
      </c>
      <c r="AT91" s="227">
        <f t="shared" ref="AT91:AT93" si="80">(AR91*AS91)</f>
        <v>56.800000000000004</v>
      </c>
      <c r="AU91" s="223">
        <v>20</v>
      </c>
      <c r="AV91" s="224">
        <f>(P91*AU91)</f>
        <v>0.2</v>
      </c>
      <c r="AW91" s="322">
        <v>132</v>
      </c>
      <c r="AX91" s="224">
        <f t="shared" ref="AX91:AX93" si="81">(AV91*AW91)</f>
        <v>26.400000000000002</v>
      </c>
      <c r="AY91" s="220">
        <v>20</v>
      </c>
      <c r="AZ91" s="225">
        <f>(P91*AY91)</f>
        <v>0.2</v>
      </c>
      <c r="BA91" s="341">
        <v>228</v>
      </c>
      <c r="BB91" s="225">
        <f t="shared" ref="BB91:BB93" si="82">(AZ91*BA91)</f>
        <v>45.6</v>
      </c>
      <c r="BC91" s="219">
        <v>20</v>
      </c>
      <c r="BD91" s="213">
        <f>(P91*BC91)</f>
        <v>0.2</v>
      </c>
      <c r="BE91" s="360">
        <v>876</v>
      </c>
      <c r="BF91" s="213">
        <f t="shared" ref="BF91:BF93" si="83">(BD91*BE91)</f>
        <v>175.20000000000002</v>
      </c>
    </row>
    <row r="92" spans="1:72" ht="29.95" customHeight="1">
      <c r="A92" s="589"/>
      <c r="B92" s="456"/>
      <c r="C92" s="456"/>
      <c r="D92" s="584"/>
      <c r="E92" s="598"/>
      <c r="F92" s="598"/>
      <c r="G92" s="538"/>
      <c r="H92" s="577" t="s">
        <v>51</v>
      </c>
      <c r="I92" s="578"/>
      <c r="J92" s="579"/>
      <c r="K92" s="165" t="s">
        <v>5</v>
      </c>
      <c r="L92" s="10" t="s">
        <v>257</v>
      </c>
      <c r="M92" s="10" t="s">
        <v>256</v>
      </c>
      <c r="N92" s="10" t="s">
        <v>22</v>
      </c>
      <c r="O92" s="10" t="s">
        <v>26</v>
      </c>
      <c r="P92" s="109">
        <v>0</v>
      </c>
      <c r="Q92" s="113"/>
      <c r="R92" s="114"/>
      <c r="S92" s="115"/>
      <c r="T92" s="115"/>
      <c r="U92" s="114"/>
      <c r="V92" s="113">
        <v>1</v>
      </c>
      <c r="W92" s="114">
        <v>0</v>
      </c>
      <c r="X92" s="115">
        <v>2484</v>
      </c>
      <c r="Y92" s="114">
        <f t="shared" ref="Y92:Y93" si="84">(W92*X92)</f>
        <v>0</v>
      </c>
      <c r="Z92" s="113"/>
      <c r="AA92" s="221">
        <v>1</v>
      </c>
      <c r="AB92" s="222">
        <f>(P92*AA92)</f>
        <v>0</v>
      </c>
      <c r="AC92" s="233">
        <v>420</v>
      </c>
      <c r="AD92" s="222">
        <f t="shared" si="76"/>
        <v>0</v>
      </c>
      <c r="AE92" s="228">
        <v>1</v>
      </c>
      <c r="AF92" s="229">
        <f>(P92*AE92)</f>
        <v>0</v>
      </c>
      <c r="AG92" s="230">
        <v>164</v>
      </c>
      <c r="AH92" s="229">
        <f t="shared" si="77"/>
        <v>0</v>
      </c>
      <c r="AI92" s="214">
        <v>1</v>
      </c>
      <c r="AJ92" s="215">
        <f>(P92*AI92)</f>
        <v>0</v>
      </c>
      <c r="AK92" s="218">
        <v>256</v>
      </c>
      <c r="AL92" s="215">
        <f t="shared" si="78"/>
        <v>0</v>
      </c>
      <c r="AM92" s="216">
        <v>1</v>
      </c>
      <c r="AN92" s="217">
        <f>(P92*AM92)</f>
        <v>0</v>
      </c>
      <c r="AO92" s="284">
        <v>124</v>
      </c>
      <c r="AP92" s="217">
        <f t="shared" si="79"/>
        <v>0</v>
      </c>
      <c r="AQ92" s="226">
        <v>1</v>
      </c>
      <c r="AR92" s="227">
        <f>(P92*AQ92)</f>
        <v>0</v>
      </c>
      <c r="AS92" s="303">
        <v>284</v>
      </c>
      <c r="AT92" s="227">
        <f t="shared" si="80"/>
        <v>0</v>
      </c>
      <c r="AU92" s="223">
        <v>1</v>
      </c>
      <c r="AV92" s="224">
        <f>(P92*AU92)</f>
        <v>0</v>
      </c>
      <c r="AW92" s="322">
        <v>132</v>
      </c>
      <c r="AX92" s="224">
        <f t="shared" si="81"/>
        <v>0</v>
      </c>
      <c r="AY92" s="220">
        <v>1</v>
      </c>
      <c r="AZ92" s="225">
        <f>(P92*AY92)</f>
        <v>0</v>
      </c>
      <c r="BA92" s="341">
        <v>228</v>
      </c>
      <c r="BB92" s="225">
        <f t="shared" si="82"/>
        <v>0</v>
      </c>
      <c r="BC92" s="219">
        <v>1</v>
      </c>
      <c r="BD92" s="213">
        <f>(P92*BC92)</f>
        <v>0</v>
      </c>
      <c r="BE92" s="360">
        <v>876</v>
      </c>
      <c r="BF92" s="213">
        <f t="shared" si="83"/>
        <v>0</v>
      </c>
    </row>
    <row r="93" spans="1:72" ht="29.95" customHeight="1">
      <c r="A93" s="589"/>
      <c r="B93" s="456"/>
      <c r="C93" s="456"/>
      <c r="D93" s="584"/>
      <c r="E93" s="598"/>
      <c r="F93" s="598"/>
      <c r="G93" s="538"/>
      <c r="H93" s="595" t="s">
        <v>52</v>
      </c>
      <c r="I93" s="596"/>
      <c r="J93" s="597"/>
      <c r="K93" s="137" t="s">
        <v>4</v>
      </c>
      <c r="L93" s="10" t="s">
        <v>258</v>
      </c>
      <c r="M93" s="10" t="s">
        <v>259</v>
      </c>
      <c r="N93" s="10" t="s">
        <v>27</v>
      </c>
      <c r="O93" s="10" t="s">
        <v>26</v>
      </c>
      <c r="P93" s="109">
        <v>0</v>
      </c>
      <c r="Q93" s="113">
        <v>1</v>
      </c>
      <c r="R93" s="114">
        <f t="shared" si="74"/>
        <v>0</v>
      </c>
      <c r="S93" s="115">
        <v>2680</v>
      </c>
      <c r="T93" s="115">
        <v>2680</v>
      </c>
      <c r="U93" s="114">
        <f t="shared" si="75"/>
        <v>0</v>
      </c>
      <c r="V93" s="113">
        <v>1</v>
      </c>
      <c r="W93" s="114">
        <f t="shared" si="57"/>
        <v>0</v>
      </c>
      <c r="X93" s="115">
        <v>2484</v>
      </c>
      <c r="Y93" s="114">
        <f t="shared" si="84"/>
        <v>0</v>
      </c>
      <c r="Z93" s="113">
        <v>1</v>
      </c>
      <c r="AA93" s="221">
        <v>1</v>
      </c>
      <c r="AB93" s="222">
        <f>(P93*AA93)</f>
        <v>0</v>
      </c>
      <c r="AC93" s="233">
        <v>420</v>
      </c>
      <c r="AD93" s="222">
        <f t="shared" si="76"/>
        <v>0</v>
      </c>
      <c r="AE93" s="228">
        <v>1</v>
      </c>
      <c r="AF93" s="229">
        <f>(P93*AE93)</f>
        <v>0</v>
      </c>
      <c r="AG93" s="230">
        <v>164</v>
      </c>
      <c r="AH93" s="229">
        <f t="shared" si="77"/>
        <v>0</v>
      </c>
      <c r="AI93" s="214">
        <v>1</v>
      </c>
      <c r="AJ93" s="215">
        <f>(P93*AI93)</f>
        <v>0</v>
      </c>
      <c r="AK93" s="218">
        <v>256</v>
      </c>
      <c r="AL93" s="215">
        <f t="shared" si="78"/>
        <v>0</v>
      </c>
      <c r="AM93" s="216">
        <v>1</v>
      </c>
      <c r="AN93" s="217">
        <f>(P93*AM93)</f>
        <v>0</v>
      </c>
      <c r="AO93" s="284">
        <v>124</v>
      </c>
      <c r="AP93" s="217">
        <f t="shared" si="79"/>
        <v>0</v>
      </c>
      <c r="AQ93" s="226">
        <v>1</v>
      </c>
      <c r="AR93" s="227">
        <f>(P93*AQ93)</f>
        <v>0</v>
      </c>
      <c r="AS93" s="303">
        <v>284</v>
      </c>
      <c r="AT93" s="227">
        <f t="shared" si="80"/>
        <v>0</v>
      </c>
      <c r="AU93" s="223">
        <v>1</v>
      </c>
      <c r="AV93" s="224">
        <f>(P93*AU93)</f>
        <v>0</v>
      </c>
      <c r="AW93" s="322">
        <v>132</v>
      </c>
      <c r="AX93" s="224">
        <f t="shared" si="81"/>
        <v>0</v>
      </c>
      <c r="AY93" s="220">
        <v>1</v>
      </c>
      <c r="AZ93" s="225">
        <f>(P93*AY93)</f>
        <v>0</v>
      </c>
      <c r="BA93" s="341">
        <v>228</v>
      </c>
      <c r="BB93" s="225">
        <f t="shared" si="82"/>
        <v>0</v>
      </c>
      <c r="BC93" s="219">
        <v>1</v>
      </c>
      <c r="BD93" s="213">
        <f>(P93*BC93)</f>
        <v>0</v>
      </c>
      <c r="BE93" s="360">
        <v>876</v>
      </c>
      <c r="BF93" s="213">
        <f t="shared" si="83"/>
        <v>0</v>
      </c>
    </row>
    <row r="94" spans="1:72" s="399" customFormat="1" ht="29.95" customHeight="1">
      <c r="A94" s="128"/>
      <c r="B94" s="128"/>
      <c r="C94" s="128"/>
      <c r="D94" s="130"/>
      <c r="E94" s="414"/>
      <c r="F94" s="414"/>
      <c r="G94" s="15"/>
      <c r="H94" s="17"/>
      <c r="I94" s="17"/>
      <c r="J94" s="17"/>
      <c r="K94" s="17"/>
      <c r="L94" s="19"/>
      <c r="M94" s="19"/>
      <c r="N94" s="129"/>
      <c r="O94" s="129"/>
      <c r="P94" s="17"/>
      <c r="Q94" s="130"/>
      <c r="R94" s="131"/>
      <c r="S94" s="132"/>
      <c r="T94" s="132"/>
      <c r="U94" s="131"/>
      <c r="V94" s="130"/>
      <c r="W94" s="402">
        <f>SUM(W79:W93)</f>
        <v>12187.62</v>
      </c>
      <c r="X94" s="132"/>
      <c r="Y94" s="402">
        <f>SUM(Y79:Y93)</f>
        <v>21890548.079999998</v>
      </c>
      <c r="Z94" s="130"/>
      <c r="AA94" s="130"/>
      <c r="AB94" s="402">
        <f>SUM(AB79:AB93)</f>
        <v>12187.62</v>
      </c>
      <c r="AC94" s="132"/>
      <c r="AD94" s="402">
        <f>SUM(AD79:AD93)</f>
        <v>3701300.4</v>
      </c>
      <c r="AE94" s="130"/>
      <c r="AF94" s="402">
        <f>SUM(AF79:AF93)</f>
        <v>12187.62</v>
      </c>
      <c r="AG94" s="132"/>
      <c r="AH94" s="402">
        <f>SUM(AH79:AH93)</f>
        <v>1445269.68</v>
      </c>
      <c r="AI94" s="130"/>
      <c r="AJ94" s="402">
        <f>SUM(AJ79:AJ93)</f>
        <v>12187.62</v>
      </c>
      <c r="AK94" s="132"/>
      <c r="AL94" s="402">
        <f>SUM(AL79:AL93)</f>
        <v>2256030.7200000002</v>
      </c>
      <c r="AM94" s="130"/>
      <c r="AN94" s="402">
        <f>SUM(AN79:AN93)</f>
        <v>12187.62</v>
      </c>
      <c r="AO94" s="132"/>
      <c r="AP94" s="402">
        <f>SUM(AP79:AP93)</f>
        <v>1092764.8799999999</v>
      </c>
      <c r="AQ94" s="130"/>
      <c r="AR94" s="402">
        <f>SUM(AR79:AR93)</f>
        <v>12187.62</v>
      </c>
      <c r="AS94" s="132"/>
      <c r="AT94" s="402">
        <f>SUM(AT79:AT93)</f>
        <v>2502784.0799999996</v>
      </c>
      <c r="AU94" s="130"/>
      <c r="AV94" s="402">
        <f>SUM(AV79:AV93)</f>
        <v>12187.62</v>
      </c>
      <c r="AW94" s="132"/>
      <c r="AX94" s="402">
        <f>SUM(AX79:AX93)</f>
        <v>1163265.8399999999</v>
      </c>
      <c r="AY94" s="130"/>
      <c r="AZ94" s="402">
        <f>SUM(AZ79:AZ93)</f>
        <v>12187.62</v>
      </c>
      <c r="BA94" s="132"/>
      <c r="BB94" s="402">
        <f>SUM(BB79:BB93)</f>
        <v>2009277.3599999999</v>
      </c>
      <c r="BC94" s="130"/>
      <c r="BD94" s="402">
        <f>SUM(BD79:BD93)</f>
        <v>12187.62</v>
      </c>
      <c r="BE94" s="132"/>
      <c r="BF94" s="402">
        <f>SUM(BF79:BF93)</f>
        <v>7719855.1200000001</v>
      </c>
      <c r="BH94" s="395">
        <f>(AD94+AH94+AL94+AP94+AT94+AX94+BB94+BF94)</f>
        <v>21890548.079999998</v>
      </c>
      <c r="BI94" s="415"/>
      <c r="BJ94" s="415"/>
      <c r="BK94" s="415"/>
      <c r="BL94" s="415"/>
      <c r="BM94" s="415"/>
      <c r="BN94" s="415"/>
      <c r="BO94" s="415"/>
      <c r="BP94" s="415"/>
      <c r="BQ94" s="415"/>
      <c r="BR94" s="415"/>
      <c r="BS94" s="415"/>
      <c r="BT94" s="415"/>
    </row>
    <row r="95" spans="1:72" s="405" customFormat="1" ht="25.05" customHeight="1">
      <c r="A95" s="15"/>
      <c r="B95" s="15"/>
      <c r="C95" s="15"/>
      <c r="D95" s="15"/>
      <c r="E95" s="15"/>
      <c r="F95" s="15"/>
      <c r="G95" s="15"/>
      <c r="H95" s="17"/>
      <c r="I95" s="17"/>
      <c r="J95" s="126"/>
      <c r="K95" s="17"/>
      <c r="L95" s="19"/>
      <c r="M95" s="19"/>
      <c r="N95" s="19"/>
      <c r="O95" s="19"/>
      <c r="P95" s="17"/>
      <c r="Q95" s="399"/>
      <c r="R95" s="402"/>
      <c r="S95" s="400"/>
      <c r="T95" s="400"/>
      <c r="U95" s="402"/>
      <c r="V95" s="399"/>
      <c r="W95" s="402"/>
      <c r="X95" s="443" t="s">
        <v>414</v>
      </c>
      <c r="Y95" s="407">
        <f>(Y94*4%)</f>
        <v>875621.92319999996</v>
      </c>
      <c r="Z95" s="399"/>
      <c r="AA95" s="399"/>
      <c r="AB95" s="402"/>
      <c r="AC95" s="443"/>
      <c r="AD95" s="407">
        <f>(AD94*4%)</f>
        <v>148052.016</v>
      </c>
      <c r="AE95" s="399"/>
      <c r="AF95" s="402"/>
      <c r="AG95" s="400"/>
      <c r="AH95" s="407">
        <f>(AH94*4%)</f>
        <v>57810.787199999999</v>
      </c>
      <c r="AI95" s="399"/>
      <c r="AJ95" s="402"/>
      <c r="AK95" s="400"/>
      <c r="AL95" s="407">
        <f>(AL94*4%)</f>
        <v>90241.228800000012</v>
      </c>
      <c r="AM95" s="399"/>
      <c r="AN95" s="402"/>
      <c r="AO95" s="400"/>
      <c r="AP95" s="407">
        <f>(AP94*4%)</f>
        <v>43710.595199999996</v>
      </c>
      <c r="AQ95" s="399"/>
      <c r="AR95" s="402"/>
      <c r="AS95" s="400"/>
      <c r="AT95" s="407">
        <f>(AT94*4%)</f>
        <v>100111.36319999999</v>
      </c>
      <c r="AU95" s="399"/>
      <c r="AV95" s="402"/>
      <c r="AW95" s="400"/>
      <c r="AX95" s="407">
        <f>(AX94*4%)</f>
        <v>46530.633599999994</v>
      </c>
      <c r="AY95" s="399"/>
      <c r="AZ95" s="402"/>
      <c r="BA95" s="400"/>
      <c r="BB95" s="407">
        <f>(BB94*4%)</f>
        <v>80371.094400000002</v>
      </c>
      <c r="BC95" s="399"/>
      <c r="BD95" s="402"/>
      <c r="BE95" s="400"/>
      <c r="BF95" s="407">
        <f>(BF94*4%)</f>
        <v>308794.20480000001</v>
      </c>
      <c r="BH95" s="407">
        <f t="shared" ref="BH95:BH96" si="85">(AD95+AH95+AL95+AP95+AT95+AX95+BB95+BF95)</f>
        <v>875621.92320000008</v>
      </c>
      <c r="BI95" s="406"/>
      <c r="BJ95" s="406"/>
      <c r="BK95" s="406"/>
      <c r="BL95" s="406"/>
      <c r="BM95" s="406"/>
      <c r="BN95" s="406"/>
      <c r="BO95" s="406"/>
      <c r="BP95" s="406"/>
      <c r="BQ95" s="406"/>
      <c r="BR95" s="406"/>
      <c r="BS95" s="406"/>
      <c r="BT95" s="406"/>
    </row>
    <row r="96" spans="1:72" s="405" customFormat="1" ht="25.05" customHeight="1">
      <c r="A96" s="15"/>
      <c r="B96" s="15"/>
      <c r="C96" s="15"/>
      <c r="D96" s="15"/>
      <c r="E96" s="15"/>
      <c r="F96" s="15"/>
      <c r="G96" s="15"/>
      <c r="H96" s="17"/>
      <c r="I96" s="17"/>
      <c r="J96" s="126"/>
      <c r="K96" s="17"/>
      <c r="L96" s="19"/>
      <c r="M96" s="19"/>
      <c r="N96" s="19"/>
      <c r="O96" s="19"/>
      <c r="P96" s="17"/>
      <c r="Q96" s="399"/>
      <c r="R96" s="402"/>
      <c r="S96" s="400"/>
      <c r="T96" s="400"/>
      <c r="U96" s="402"/>
      <c r="V96" s="399"/>
      <c r="W96" s="402"/>
      <c r="X96" s="443" t="s">
        <v>416</v>
      </c>
      <c r="Y96" s="407">
        <f>(Y94+Y95)</f>
        <v>22766170.003199998</v>
      </c>
      <c r="Z96" s="399"/>
      <c r="AA96" s="399"/>
      <c r="AB96" s="402"/>
      <c r="AC96" s="443"/>
      <c r="AD96" s="407">
        <f>(AD94+AD95)</f>
        <v>3849352.4159999997</v>
      </c>
      <c r="AE96" s="399"/>
      <c r="AF96" s="402"/>
      <c r="AG96" s="400"/>
      <c r="AH96" s="407">
        <f>(AH94+AH95)</f>
        <v>1503080.4671999998</v>
      </c>
      <c r="AI96" s="399"/>
      <c r="AJ96" s="402"/>
      <c r="AK96" s="400"/>
      <c r="AL96" s="407">
        <f>(AL94+AL95)</f>
        <v>2346271.9488000004</v>
      </c>
      <c r="AM96" s="399"/>
      <c r="AN96" s="402"/>
      <c r="AO96" s="400"/>
      <c r="AP96" s="407">
        <f>(AP94+AP95)</f>
        <v>1136475.4752</v>
      </c>
      <c r="AQ96" s="399"/>
      <c r="AR96" s="402"/>
      <c r="AS96" s="400"/>
      <c r="AT96" s="407">
        <f>(AT94+AT95)</f>
        <v>2602895.4431999996</v>
      </c>
      <c r="AU96" s="399"/>
      <c r="AV96" s="402"/>
      <c r="AW96" s="400"/>
      <c r="AX96" s="407">
        <f>(AX94+AX95)</f>
        <v>1209796.4735999999</v>
      </c>
      <c r="AY96" s="399"/>
      <c r="AZ96" s="402"/>
      <c r="BA96" s="400"/>
      <c r="BB96" s="407">
        <f>(BB94+BB95)</f>
        <v>2089648.4543999999</v>
      </c>
      <c r="BC96" s="399"/>
      <c r="BD96" s="402"/>
      <c r="BE96" s="400"/>
      <c r="BF96" s="407">
        <f>(BF94+BF95)</f>
        <v>8028649.3248000005</v>
      </c>
      <c r="BH96" s="407">
        <f t="shared" si="85"/>
        <v>22766170.003199998</v>
      </c>
      <c r="BI96" s="406"/>
      <c r="BJ96" s="406"/>
      <c r="BK96" s="406"/>
      <c r="BL96" s="406"/>
      <c r="BM96" s="406"/>
      <c r="BN96" s="406"/>
      <c r="BO96" s="406"/>
      <c r="BP96" s="406"/>
      <c r="BQ96" s="406"/>
      <c r="BR96" s="406"/>
      <c r="BS96" s="406"/>
      <c r="BT96" s="406"/>
    </row>
    <row r="97" spans="1:69" ht="50" customHeight="1">
      <c r="A97" s="450" t="s">
        <v>496</v>
      </c>
      <c r="B97" s="450" t="s">
        <v>9</v>
      </c>
      <c r="C97" s="450" t="s">
        <v>495</v>
      </c>
      <c r="D97" s="677" t="s">
        <v>7</v>
      </c>
      <c r="E97" s="99"/>
      <c r="F97" s="457" t="s">
        <v>6</v>
      </c>
      <c r="G97" s="679" t="s">
        <v>11</v>
      </c>
      <c r="H97" s="679" t="s">
        <v>0</v>
      </c>
      <c r="I97" s="679"/>
      <c r="J97" s="679"/>
      <c r="K97" s="681" t="s">
        <v>1</v>
      </c>
      <c r="L97" s="681" t="s">
        <v>2</v>
      </c>
      <c r="M97" s="681" t="s">
        <v>229</v>
      </c>
      <c r="N97" s="681" t="s">
        <v>20</v>
      </c>
      <c r="O97" s="681" t="s">
        <v>28</v>
      </c>
      <c r="P97" s="683" t="s">
        <v>12</v>
      </c>
      <c r="Q97" s="488" t="s">
        <v>15</v>
      </c>
      <c r="R97" s="488"/>
      <c r="S97" s="488"/>
      <c r="T97" s="488"/>
      <c r="U97" s="488"/>
      <c r="V97" s="489" t="s">
        <v>347</v>
      </c>
      <c r="W97" s="489"/>
      <c r="X97" s="489"/>
      <c r="Y97" s="489"/>
      <c r="Z97" s="389" t="s">
        <v>19</v>
      </c>
      <c r="AA97" s="490" t="s">
        <v>348</v>
      </c>
      <c r="AB97" s="490"/>
      <c r="AC97" s="490"/>
      <c r="AD97" s="490"/>
      <c r="AE97" s="491" t="s">
        <v>349</v>
      </c>
      <c r="AF97" s="491"/>
      <c r="AG97" s="491"/>
      <c r="AH97" s="491"/>
      <c r="AI97" s="505" t="s">
        <v>350</v>
      </c>
      <c r="AJ97" s="505"/>
      <c r="AK97" s="505"/>
      <c r="AL97" s="505"/>
      <c r="AM97" s="506" t="s">
        <v>351</v>
      </c>
      <c r="AN97" s="506"/>
      <c r="AO97" s="506"/>
      <c r="AP97" s="506"/>
      <c r="AQ97" s="507" t="s">
        <v>352</v>
      </c>
      <c r="AR97" s="507"/>
      <c r="AS97" s="507"/>
      <c r="AT97" s="507"/>
      <c r="AU97" s="508" t="s">
        <v>353</v>
      </c>
      <c r="AV97" s="508"/>
      <c r="AW97" s="508"/>
      <c r="AX97" s="508"/>
      <c r="AY97" s="509" t="s">
        <v>354</v>
      </c>
      <c r="AZ97" s="509"/>
      <c r="BA97" s="509"/>
      <c r="BB97" s="509"/>
      <c r="BC97" s="503" t="s">
        <v>355</v>
      </c>
      <c r="BD97" s="503"/>
      <c r="BE97" s="503"/>
      <c r="BF97" s="503"/>
    </row>
    <row r="98" spans="1:69" ht="42.05" customHeight="1">
      <c r="A98" s="450"/>
      <c r="B98" s="450"/>
      <c r="C98" s="450"/>
      <c r="D98" s="678"/>
      <c r="E98" s="390" t="s">
        <v>8</v>
      </c>
      <c r="F98" s="457"/>
      <c r="G98" s="680"/>
      <c r="H98" s="680"/>
      <c r="I98" s="680"/>
      <c r="J98" s="680"/>
      <c r="K98" s="682"/>
      <c r="L98" s="682"/>
      <c r="M98" s="682"/>
      <c r="N98" s="682"/>
      <c r="O98" s="682"/>
      <c r="P98" s="684"/>
      <c r="Q98" s="477" t="s">
        <v>24</v>
      </c>
      <c r="R98" s="478" t="s">
        <v>23</v>
      </c>
      <c r="S98" s="479" t="s">
        <v>17</v>
      </c>
      <c r="T98" s="479"/>
      <c r="U98" s="478" t="s">
        <v>14</v>
      </c>
      <c r="V98" s="480" t="s">
        <v>53</v>
      </c>
      <c r="W98" s="478" t="s">
        <v>54</v>
      </c>
      <c r="X98" s="492" t="s">
        <v>89</v>
      </c>
      <c r="Y98" s="478" t="s">
        <v>14</v>
      </c>
      <c r="Z98" s="477" t="s">
        <v>25</v>
      </c>
      <c r="AA98" s="552" t="s">
        <v>53</v>
      </c>
      <c r="AB98" s="536" t="s">
        <v>54</v>
      </c>
      <c r="AC98" s="559" t="s">
        <v>89</v>
      </c>
      <c r="AD98" s="536" t="s">
        <v>14</v>
      </c>
      <c r="AE98" s="529" t="s">
        <v>53</v>
      </c>
      <c r="AF98" s="530" t="s">
        <v>54</v>
      </c>
      <c r="AG98" s="641" t="s">
        <v>89</v>
      </c>
      <c r="AH98" s="530" t="s">
        <v>14</v>
      </c>
      <c r="AI98" s="531" t="s">
        <v>53</v>
      </c>
      <c r="AJ98" s="532" t="s">
        <v>54</v>
      </c>
      <c r="AK98" s="629" t="s">
        <v>89</v>
      </c>
      <c r="AL98" s="532" t="s">
        <v>14</v>
      </c>
      <c r="AM98" s="533" t="s">
        <v>53</v>
      </c>
      <c r="AN98" s="534" t="s">
        <v>54</v>
      </c>
      <c r="AO98" s="694" t="s">
        <v>89</v>
      </c>
      <c r="AP98" s="534" t="s">
        <v>14</v>
      </c>
      <c r="AQ98" s="550" t="s">
        <v>53</v>
      </c>
      <c r="AR98" s="547" t="s">
        <v>54</v>
      </c>
      <c r="AS98" s="527" t="s">
        <v>89</v>
      </c>
      <c r="AT98" s="547" t="s">
        <v>14</v>
      </c>
      <c r="AU98" s="541" t="s">
        <v>53</v>
      </c>
      <c r="AV98" s="542" t="s">
        <v>54</v>
      </c>
      <c r="AW98" s="516" t="s">
        <v>89</v>
      </c>
      <c r="AX98" s="542" t="s">
        <v>14</v>
      </c>
      <c r="AY98" s="543" t="s">
        <v>53</v>
      </c>
      <c r="AZ98" s="544" t="s">
        <v>54</v>
      </c>
      <c r="BA98" s="518" t="s">
        <v>89</v>
      </c>
      <c r="BB98" s="544" t="s">
        <v>14</v>
      </c>
      <c r="BC98" s="545" t="s">
        <v>53</v>
      </c>
      <c r="BD98" s="546" t="s">
        <v>54</v>
      </c>
      <c r="BE98" s="525" t="s">
        <v>89</v>
      </c>
      <c r="BF98" s="546" t="s">
        <v>14</v>
      </c>
      <c r="BG98" s="7"/>
      <c r="BI98" s="66"/>
      <c r="BJ98" s="66"/>
      <c r="BK98" s="66"/>
      <c r="BL98" s="66"/>
      <c r="BM98" s="66"/>
      <c r="BN98" s="66"/>
      <c r="BO98" s="66"/>
      <c r="BP98" s="66"/>
      <c r="BQ98" s="66"/>
    </row>
    <row r="99" spans="1:69" ht="40.049999999999997" customHeight="1">
      <c r="A99" s="450"/>
      <c r="B99" s="450"/>
      <c r="C99" s="450"/>
      <c r="D99" s="678"/>
      <c r="E99" s="94"/>
      <c r="F99" s="391"/>
      <c r="G99" s="680"/>
      <c r="H99" s="680"/>
      <c r="I99" s="680"/>
      <c r="J99" s="680"/>
      <c r="K99" s="682"/>
      <c r="L99" s="682"/>
      <c r="M99" s="682"/>
      <c r="N99" s="682"/>
      <c r="O99" s="682"/>
      <c r="P99" s="684"/>
      <c r="Q99" s="477"/>
      <c r="R99" s="478"/>
      <c r="S99" s="108" t="s">
        <v>16</v>
      </c>
      <c r="T99" s="108" t="s">
        <v>18</v>
      </c>
      <c r="U99" s="478"/>
      <c r="V99" s="481"/>
      <c r="W99" s="478"/>
      <c r="X99" s="535"/>
      <c r="Y99" s="478"/>
      <c r="Z99" s="477"/>
      <c r="AA99" s="552"/>
      <c r="AB99" s="536"/>
      <c r="AC99" s="560"/>
      <c r="AD99" s="536"/>
      <c r="AE99" s="529"/>
      <c r="AF99" s="530"/>
      <c r="AG99" s="642"/>
      <c r="AH99" s="530"/>
      <c r="AI99" s="531"/>
      <c r="AJ99" s="532"/>
      <c r="AK99" s="630"/>
      <c r="AL99" s="532"/>
      <c r="AM99" s="533"/>
      <c r="AN99" s="534"/>
      <c r="AO99" s="705"/>
      <c r="AP99" s="534"/>
      <c r="AQ99" s="550"/>
      <c r="AR99" s="547"/>
      <c r="AS99" s="717"/>
      <c r="AT99" s="547"/>
      <c r="AU99" s="541"/>
      <c r="AV99" s="542"/>
      <c r="AW99" s="551"/>
      <c r="AX99" s="542"/>
      <c r="AY99" s="543"/>
      <c r="AZ99" s="544"/>
      <c r="BA99" s="548"/>
      <c r="BB99" s="544"/>
      <c r="BC99" s="545"/>
      <c r="BD99" s="546"/>
      <c r="BE99" s="549"/>
      <c r="BF99" s="546"/>
      <c r="BG99" s="7"/>
      <c r="BI99" s="66"/>
      <c r="BJ99" s="66"/>
      <c r="BK99" s="66"/>
      <c r="BL99" s="66"/>
      <c r="BM99" s="66"/>
      <c r="BN99" s="66"/>
      <c r="BO99" s="66"/>
      <c r="BP99" s="66"/>
      <c r="BQ99" s="66"/>
    </row>
    <row r="100" spans="1:69" ht="51" customHeight="1">
      <c r="A100" s="458">
        <v>3</v>
      </c>
      <c r="B100" s="451" t="s">
        <v>222</v>
      </c>
      <c r="C100" s="451" t="s">
        <v>37</v>
      </c>
      <c r="D100" s="459" t="s">
        <v>107</v>
      </c>
      <c r="E100" s="133">
        <v>20</v>
      </c>
      <c r="F100" s="460">
        <v>445</v>
      </c>
      <c r="G100" s="585" t="s">
        <v>472</v>
      </c>
      <c r="H100" s="593" t="s">
        <v>305</v>
      </c>
      <c r="I100" s="593"/>
      <c r="J100" s="594"/>
      <c r="K100" s="168" t="s">
        <v>108</v>
      </c>
      <c r="L100" s="96" t="s">
        <v>304</v>
      </c>
      <c r="M100" s="177" t="s">
        <v>281</v>
      </c>
      <c r="N100" s="177" t="s">
        <v>425</v>
      </c>
      <c r="O100" s="97"/>
      <c r="P100" s="98">
        <v>3220</v>
      </c>
      <c r="Q100" s="106">
        <v>1</v>
      </c>
      <c r="R100" s="104">
        <f>(P100*Q100)</f>
        <v>3220</v>
      </c>
      <c r="S100" s="102">
        <v>445</v>
      </c>
      <c r="T100" s="102">
        <v>445</v>
      </c>
      <c r="U100" s="104">
        <f>(R100*(S100+T100))</f>
        <v>2865800</v>
      </c>
      <c r="V100" s="106">
        <v>1</v>
      </c>
      <c r="W100" s="104">
        <f>(P100*V100)</f>
        <v>3220</v>
      </c>
      <c r="X100" s="102">
        <v>298</v>
      </c>
      <c r="Y100" s="104">
        <f>(W100*X100)</f>
        <v>959560</v>
      </c>
      <c r="Z100" s="106">
        <v>1</v>
      </c>
      <c r="AA100" s="187">
        <v>1</v>
      </c>
      <c r="AB100" s="185">
        <f>(P100*AA100)</f>
        <v>3220</v>
      </c>
      <c r="AC100" s="232">
        <v>51</v>
      </c>
      <c r="AD100" s="185">
        <f>(AB100*AC100)</f>
        <v>164220</v>
      </c>
      <c r="AE100" s="205">
        <v>1</v>
      </c>
      <c r="AF100" s="206">
        <f>(P100*AE100)</f>
        <v>3220</v>
      </c>
      <c r="AG100" s="208">
        <v>28</v>
      </c>
      <c r="AH100" s="206">
        <f>(AF100*AG100)</f>
        <v>90160</v>
      </c>
      <c r="AI100" s="210">
        <v>1</v>
      </c>
      <c r="AJ100" s="200">
        <f>(P100*AI100)</f>
        <v>3220</v>
      </c>
      <c r="AK100" s="212">
        <v>18</v>
      </c>
      <c r="AL100" s="200">
        <f>(AJ100*AK100)</f>
        <v>57960</v>
      </c>
      <c r="AM100" s="202">
        <v>1</v>
      </c>
      <c r="AN100" s="203">
        <f>(P100*AM100)</f>
        <v>3220</v>
      </c>
      <c r="AO100" s="283">
        <v>17</v>
      </c>
      <c r="AP100" s="203">
        <f>(AN100*AO100)</f>
        <v>54740</v>
      </c>
      <c r="AQ100" s="195">
        <v>1</v>
      </c>
      <c r="AR100" s="196">
        <f>(P100*AQ100)</f>
        <v>3220</v>
      </c>
      <c r="AS100" s="302">
        <v>38</v>
      </c>
      <c r="AT100" s="196">
        <f>(AR100*AS100)</f>
        <v>122360</v>
      </c>
      <c r="AU100" s="198">
        <v>1</v>
      </c>
      <c r="AV100" s="199">
        <f>(P100*AU100)</f>
        <v>3220</v>
      </c>
      <c r="AW100" s="321">
        <v>29</v>
      </c>
      <c r="AX100" s="199">
        <f>(AV100*AW100)</f>
        <v>93380</v>
      </c>
      <c r="AY100" s="189">
        <v>1</v>
      </c>
      <c r="AZ100" s="190">
        <f>(P100*AY100)</f>
        <v>3220</v>
      </c>
      <c r="BA100" s="340">
        <v>30</v>
      </c>
      <c r="BB100" s="190">
        <f>(AZ100*BA100)</f>
        <v>96600</v>
      </c>
      <c r="BC100" s="192">
        <v>1</v>
      </c>
      <c r="BD100" s="193">
        <f>(P100*BC100)</f>
        <v>3220</v>
      </c>
      <c r="BE100" s="359">
        <v>87</v>
      </c>
      <c r="BF100" s="193">
        <f>(BD100*BE100)</f>
        <v>280140</v>
      </c>
      <c r="BI100" s="66"/>
      <c r="BJ100" s="66"/>
      <c r="BK100" s="66"/>
      <c r="BL100" s="66"/>
      <c r="BM100" s="66"/>
      <c r="BN100" s="66"/>
      <c r="BO100" s="66"/>
      <c r="BP100" s="66"/>
      <c r="BQ100" s="66"/>
    </row>
    <row r="101" spans="1:69" ht="29.95" customHeight="1">
      <c r="A101" s="458"/>
      <c r="B101" s="451"/>
      <c r="C101" s="451"/>
      <c r="D101" s="459"/>
      <c r="E101" s="5"/>
      <c r="F101" s="460"/>
      <c r="G101" s="586"/>
      <c r="H101" s="590" t="s">
        <v>109</v>
      </c>
      <c r="I101" s="591"/>
      <c r="J101" s="592"/>
      <c r="K101" s="8" t="s">
        <v>129</v>
      </c>
      <c r="L101" s="8" t="s">
        <v>282</v>
      </c>
      <c r="M101" s="183" t="s">
        <v>281</v>
      </c>
      <c r="N101" s="177" t="s">
        <v>377</v>
      </c>
      <c r="O101" s="380" t="s">
        <v>26</v>
      </c>
      <c r="P101" s="647">
        <v>16.899999999999999</v>
      </c>
      <c r="Q101" s="567">
        <v>120</v>
      </c>
      <c r="R101" s="580" t="e">
        <f>(#REF!*Q101)</f>
        <v>#REF!</v>
      </c>
      <c r="S101" s="582">
        <v>1780</v>
      </c>
      <c r="T101" s="582">
        <v>1780</v>
      </c>
      <c r="U101" s="580" t="e">
        <f>(R101*(S101+T101))</f>
        <v>#REF!</v>
      </c>
      <c r="V101" s="628">
        <v>120</v>
      </c>
      <c r="W101" s="686">
        <f>(P101*V101)</f>
        <v>2027.9999999999998</v>
      </c>
      <c r="X101" s="459">
        <v>1192</v>
      </c>
      <c r="Y101" s="686">
        <f>(W101*X101)</f>
        <v>2417375.9999999995</v>
      </c>
      <c r="Z101" s="628">
        <v>120</v>
      </c>
      <c r="AA101" s="571">
        <v>120</v>
      </c>
      <c r="AB101" s="572">
        <f>(P101*AA101)</f>
        <v>2027.9999999999998</v>
      </c>
      <c r="AC101" s="573">
        <v>204</v>
      </c>
      <c r="AD101" s="572">
        <f>(AB101*AC101)</f>
        <v>413711.99999999994</v>
      </c>
      <c r="AE101" s="643">
        <v>120</v>
      </c>
      <c r="AF101" s="574">
        <f>(P101*AE101)</f>
        <v>2027.9999999999998</v>
      </c>
      <c r="AG101" s="685">
        <v>112</v>
      </c>
      <c r="AH101" s="574">
        <f>(AF101*AG101)</f>
        <v>227135.99999999997</v>
      </c>
      <c r="AI101" s="570">
        <v>120</v>
      </c>
      <c r="AJ101" s="704">
        <f>(P101*AI101)</f>
        <v>2027.9999999999998</v>
      </c>
      <c r="AK101" s="703">
        <v>72</v>
      </c>
      <c r="AL101" s="704">
        <f>(AJ101*AK101)</f>
        <v>146015.99999999997</v>
      </c>
      <c r="AM101" s="707">
        <v>120</v>
      </c>
      <c r="AN101" s="715">
        <f>(P101*AM101)</f>
        <v>2027.9999999999998</v>
      </c>
      <c r="AO101" s="716">
        <v>68</v>
      </c>
      <c r="AP101" s="715">
        <f>(AN101*AO101)</f>
        <v>137903.99999999997</v>
      </c>
      <c r="AQ101" s="719">
        <v>120</v>
      </c>
      <c r="AR101" s="730">
        <f>(P101*AQ101)</f>
        <v>2027.9999999999998</v>
      </c>
      <c r="AS101" s="731">
        <v>152</v>
      </c>
      <c r="AT101" s="730">
        <f>(AR101*AS101)</f>
        <v>308255.99999999994</v>
      </c>
      <c r="AU101" s="670">
        <v>120</v>
      </c>
      <c r="AV101" s="732">
        <f>(P101*AU101)</f>
        <v>2027.9999999999998</v>
      </c>
      <c r="AW101" s="733">
        <v>116</v>
      </c>
      <c r="AX101" s="732">
        <f>(AV101*AW101)</f>
        <v>235247.99999999997</v>
      </c>
      <c r="AY101" s="734">
        <v>120</v>
      </c>
      <c r="AZ101" s="737">
        <f>(P101*AY101)</f>
        <v>2027.9999999999998</v>
      </c>
      <c r="BA101" s="738">
        <v>120</v>
      </c>
      <c r="BB101" s="737">
        <f>(AZ101*BA101)</f>
        <v>243359.99999999997</v>
      </c>
      <c r="BC101" s="739">
        <v>120</v>
      </c>
      <c r="BD101" s="742">
        <f>(P101*BC101)</f>
        <v>2027.9999999999998</v>
      </c>
      <c r="BE101" s="743">
        <v>348</v>
      </c>
      <c r="BF101" s="742">
        <f>(BD101*BE101)</f>
        <v>705743.99999999988</v>
      </c>
    </row>
    <row r="102" spans="1:69" ht="29.95" customHeight="1">
      <c r="A102" s="458"/>
      <c r="B102" s="451"/>
      <c r="C102" s="451"/>
      <c r="D102" s="459"/>
      <c r="E102" s="5"/>
      <c r="F102" s="460"/>
      <c r="G102" s="586"/>
      <c r="H102" s="590" t="s">
        <v>110</v>
      </c>
      <c r="I102" s="591"/>
      <c r="J102" s="592"/>
      <c r="K102" s="8" t="s">
        <v>130</v>
      </c>
      <c r="L102" s="8" t="s">
        <v>283</v>
      </c>
      <c r="M102" s="183" t="s">
        <v>281</v>
      </c>
      <c r="N102" s="177" t="s">
        <v>426</v>
      </c>
      <c r="O102" s="380" t="s">
        <v>26</v>
      </c>
      <c r="P102" s="648"/>
      <c r="Q102" s="568"/>
      <c r="R102" s="581"/>
      <c r="S102" s="583"/>
      <c r="T102" s="583"/>
      <c r="U102" s="581"/>
      <c r="V102" s="628"/>
      <c r="W102" s="686"/>
      <c r="X102" s="459"/>
      <c r="Y102" s="686"/>
      <c r="Z102" s="628"/>
      <c r="AA102" s="571"/>
      <c r="AB102" s="572"/>
      <c r="AC102" s="573"/>
      <c r="AD102" s="572"/>
      <c r="AE102" s="643"/>
      <c r="AF102" s="574"/>
      <c r="AG102" s="685"/>
      <c r="AH102" s="574"/>
      <c r="AI102" s="570"/>
      <c r="AJ102" s="704"/>
      <c r="AK102" s="703"/>
      <c r="AL102" s="704"/>
      <c r="AM102" s="707"/>
      <c r="AN102" s="715"/>
      <c r="AO102" s="716"/>
      <c r="AP102" s="715"/>
      <c r="AQ102" s="719"/>
      <c r="AR102" s="730"/>
      <c r="AS102" s="731"/>
      <c r="AT102" s="730"/>
      <c r="AU102" s="670"/>
      <c r="AV102" s="732"/>
      <c r="AW102" s="733"/>
      <c r="AX102" s="732"/>
      <c r="AY102" s="734"/>
      <c r="AZ102" s="737"/>
      <c r="BA102" s="738"/>
      <c r="BB102" s="737"/>
      <c r="BC102" s="739"/>
      <c r="BD102" s="742"/>
      <c r="BE102" s="743"/>
      <c r="BF102" s="742"/>
    </row>
    <row r="103" spans="1:69" ht="29.95" customHeight="1">
      <c r="A103" s="458"/>
      <c r="B103" s="451"/>
      <c r="C103" s="451"/>
      <c r="D103" s="459"/>
      <c r="E103" s="5"/>
      <c r="F103" s="460"/>
      <c r="G103" s="586"/>
      <c r="H103" s="590" t="s">
        <v>111</v>
      </c>
      <c r="I103" s="591"/>
      <c r="J103" s="592"/>
      <c r="K103" s="8" t="s">
        <v>131</v>
      </c>
      <c r="L103" s="8" t="s">
        <v>284</v>
      </c>
      <c r="M103" s="183" t="s">
        <v>281</v>
      </c>
      <c r="N103" s="177" t="s">
        <v>427</v>
      </c>
      <c r="O103" s="380" t="s">
        <v>26</v>
      </c>
      <c r="P103" s="648"/>
      <c r="Q103" s="568"/>
      <c r="R103" s="581"/>
      <c r="S103" s="583"/>
      <c r="T103" s="583"/>
      <c r="U103" s="581"/>
      <c r="V103" s="628"/>
      <c r="W103" s="686"/>
      <c r="X103" s="459"/>
      <c r="Y103" s="686"/>
      <c r="Z103" s="628"/>
      <c r="AA103" s="571"/>
      <c r="AB103" s="572"/>
      <c r="AC103" s="573"/>
      <c r="AD103" s="572"/>
      <c r="AE103" s="643"/>
      <c r="AF103" s="574"/>
      <c r="AG103" s="685"/>
      <c r="AH103" s="574"/>
      <c r="AI103" s="570"/>
      <c r="AJ103" s="704"/>
      <c r="AK103" s="703"/>
      <c r="AL103" s="704"/>
      <c r="AM103" s="707"/>
      <c r="AN103" s="715"/>
      <c r="AO103" s="716"/>
      <c r="AP103" s="715"/>
      <c r="AQ103" s="719"/>
      <c r="AR103" s="730"/>
      <c r="AS103" s="731"/>
      <c r="AT103" s="730"/>
      <c r="AU103" s="670"/>
      <c r="AV103" s="732"/>
      <c r="AW103" s="733"/>
      <c r="AX103" s="732"/>
      <c r="AY103" s="734"/>
      <c r="AZ103" s="737"/>
      <c r="BA103" s="738"/>
      <c r="BB103" s="737"/>
      <c r="BC103" s="739"/>
      <c r="BD103" s="742"/>
      <c r="BE103" s="743"/>
      <c r="BF103" s="742"/>
    </row>
    <row r="104" spans="1:69" ht="29.95" customHeight="1">
      <c r="A104" s="458"/>
      <c r="B104" s="451"/>
      <c r="C104" s="451"/>
      <c r="D104" s="459"/>
      <c r="E104" s="5"/>
      <c r="F104" s="460"/>
      <c r="G104" s="586"/>
      <c r="H104" s="590" t="s">
        <v>112</v>
      </c>
      <c r="I104" s="591"/>
      <c r="J104" s="592"/>
      <c r="K104" s="8" t="s">
        <v>132</v>
      </c>
      <c r="L104" s="8" t="s">
        <v>285</v>
      </c>
      <c r="M104" s="183" t="s">
        <v>281</v>
      </c>
      <c r="N104" s="177" t="s">
        <v>428</v>
      </c>
      <c r="O104" s="380" t="s">
        <v>26</v>
      </c>
      <c r="P104" s="648"/>
      <c r="Q104" s="568"/>
      <c r="R104" s="581"/>
      <c r="S104" s="583"/>
      <c r="T104" s="583"/>
      <c r="U104" s="581"/>
      <c r="V104" s="628"/>
      <c r="W104" s="686"/>
      <c r="X104" s="459"/>
      <c r="Y104" s="686"/>
      <c r="Z104" s="628"/>
      <c r="AA104" s="571"/>
      <c r="AB104" s="572"/>
      <c r="AC104" s="573"/>
      <c r="AD104" s="572"/>
      <c r="AE104" s="643"/>
      <c r="AF104" s="574"/>
      <c r="AG104" s="685"/>
      <c r="AH104" s="574"/>
      <c r="AI104" s="570"/>
      <c r="AJ104" s="704"/>
      <c r="AK104" s="703"/>
      <c r="AL104" s="704"/>
      <c r="AM104" s="707"/>
      <c r="AN104" s="715"/>
      <c r="AO104" s="716"/>
      <c r="AP104" s="715"/>
      <c r="AQ104" s="719"/>
      <c r="AR104" s="730"/>
      <c r="AS104" s="731"/>
      <c r="AT104" s="730"/>
      <c r="AU104" s="670"/>
      <c r="AV104" s="732"/>
      <c r="AW104" s="733"/>
      <c r="AX104" s="732"/>
      <c r="AY104" s="734"/>
      <c r="AZ104" s="737"/>
      <c r="BA104" s="738"/>
      <c r="BB104" s="737"/>
      <c r="BC104" s="739"/>
      <c r="BD104" s="742"/>
      <c r="BE104" s="743"/>
      <c r="BF104" s="742"/>
    </row>
    <row r="105" spans="1:69" ht="29.95" customHeight="1">
      <c r="A105" s="458"/>
      <c r="B105" s="451"/>
      <c r="C105" s="451"/>
      <c r="D105" s="459"/>
      <c r="E105" s="5"/>
      <c r="F105" s="460"/>
      <c r="G105" s="586"/>
      <c r="H105" s="590" t="s">
        <v>113</v>
      </c>
      <c r="I105" s="591"/>
      <c r="J105" s="592"/>
      <c r="K105" s="8" t="s">
        <v>133</v>
      </c>
      <c r="L105" s="8" t="s">
        <v>286</v>
      </c>
      <c r="M105" s="183" t="s">
        <v>281</v>
      </c>
      <c r="N105" s="177" t="s">
        <v>429</v>
      </c>
      <c r="O105" s="380" t="s">
        <v>26</v>
      </c>
      <c r="P105" s="648"/>
      <c r="Q105" s="568"/>
      <c r="R105" s="581"/>
      <c r="S105" s="583"/>
      <c r="T105" s="583"/>
      <c r="U105" s="581"/>
      <c r="V105" s="628"/>
      <c r="W105" s="686"/>
      <c r="X105" s="459"/>
      <c r="Y105" s="686"/>
      <c r="Z105" s="628"/>
      <c r="AA105" s="571"/>
      <c r="AB105" s="572"/>
      <c r="AC105" s="573"/>
      <c r="AD105" s="572"/>
      <c r="AE105" s="643"/>
      <c r="AF105" s="574"/>
      <c r="AG105" s="685"/>
      <c r="AH105" s="574"/>
      <c r="AI105" s="570"/>
      <c r="AJ105" s="704"/>
      <c r="AK105" s="703"/>
      <c r="AL105" s="704"/>
      <c r="AM105" s="707"/>
      <c r="AN105" s="715"/>
      <c r="AO105" s="716"/>
      <c r="AP105" s="715"/>
      <c r="AQ105" s="719"/>
      <c r="AR105" s="730"/>
      <c r="AS105" s="731"/>
      <c r="AT105" s="730"/>
      <c r="AU105" s="670"/>
      <c r="AV105" s="732"/>
      <c r="AW105" s="733"/>
      <c r="AX105" s="732"/>
      <c r="AY105" s="734"/>
      <c r="AZ105" s="737"/>
      <c r="BA105" s="738"/>
      <c r="BB105" s="737"/>
      <c r="BC105" s="739"/>
      <c r="BD105" s="742"/>
      <c r="BE105" s="743"/>
      <c r="BF105" s="742"/>
    </row>
    <row r="106" spans="1:69" ht="29.95" customHeight="1">
      <c r="A106" s="458"/>
      <c r="B106" s="451"/>
      <c r="C106" s="451"/>
      <c r="D106" s="459"/>
      <c r="E106" s="5"/>
      <c r="F106" s="460"/>
      <c r="G106" s="586"/>
      <c r="H106" s="590" t="s">
        <v>114</v>
      </c>
      <c r="I106" s="591"/>
      <c r="J106" s="592"/>
      <c r="K106" s="8" t="s">
        <v>134</v>
      </c>
      <c r="L106" s="8" t="s">
        <v>287</v>
      </c>
      <c r="M106" s="183" t="s">
        <v>281</v>
      </c>
      <c r="N106" s="177" t="s">
        <v>430</v>
      </c>
      <c r="O106" s="380" t="s">
        <v>26</v>
      </c>
      <c r="P106" s="648"/>
      <c r="Q106" s="568"/>
      <c r="R106" s="581"/>
      <c r="S106" s="583"/>
      <c r="T106" s="583"/>
      <c r="U106" s="581"/>
      <c r="V106" s="628"/>
      <c r="W106" s="686"/>
      <c r="X106" s="459"/>
      <c r="Y106" s="686"/>
      <c r="Z106" s="628"/>
      <c r="AA106" s="571"/>
      <c r="AB106" s="572"/>
      <c r="AC106" s="573"/>
      <c r="AD106" s="572"/>
      <c r="AE106" s="643"/>
      <c r="AF106" s="574"/>
      <c r="AG106" s="685"/>
      <c r="AH106" s="574"/>
      <c r="AI106" s="570"/>
      <c r="AJ106" s="704"/>
      <c r="AK106" s="703"/>
      <c r="AL106" s="704"/>
      <c r="AM106" s="707"/>
      <c r="AN106" s="715"/>
      <c r="AO106" s="716"/>
      <c r="AP106" s="715"/>
      <c r="AQ106" s="719"/>
      <c r="AR106" s="730"/>
      <c r="AS106" s="731"/>
      <c r="AT106" s="730"/>
      <c r="AU106" s="670"/>
      <c r="AV106" s="732"/>
      <c r="AW106" s="733"/>
      <c r="AX106" s="732"/>
      <c r="AY106" s="734"/>
      <c r="AZ106" s="737"/>
      <c r="BA106" s="738"/>
      <c r="BB106" s="737"/>
      <c r="BC106" s="739"/>
      <c r="BD106" s="742"/>
      <c r="BE106" s="743"/>
      <c r="BF106" s="742"/>
    </row>
    <row r="107" spans="1:69" ht="29.95" customHeight="1">
      <c r="A107" s="458"/>
      <c r="B107" s="451"/>
      <c r="C107" s="451"/>
      <c r="D107" s="459"/>
      <c r="E107" s="5"/>
      <c r="F107" s="460"/>
      <c r="G107" s="586"/>
      <c r="H107" s="590" t="s">
        <v>115</v>
      </c>
      <c r="I107" s="591"/>
      <c r="J107" s="592"/>
      <c r="K107" s="8" t="s">
        <v>135</v>
      </c>
      <c r="L107" s="8" t="s">
        <v>288</v>
      </c>
      <c r="M107" s="183" t="s">
        <v>281</v>
      </c>
      <c r="N107" s="177" t="s">
        <v>431</v>
      </c>
      <c r="O107" s="380" t="s">
        <v>26</v>
      </c>
      <c r="P107" s="648"/>
      <c r="Q107" s="568"/>
      <c r="R107" s="581"/>
      <c r="S107" s="583"/>
      <c r="T107" s="583"/>
      <c r="U107" s="581"/>
      <c r="V107" s="628"/>
      <c r="W107" s="686"/>
      <c r="X107" s="459"/>
      <c r="Y107" s="686"/>
      <c r="Z107" s="628"/>
      <c r="AA107" s="571"/>
      <c r="AB107" s="572"/>
      <c r="AC107" s="573"/>
      <c r="AD107" s="572"/>
      <c r="AE107" s="643"/>
      <c r="AF107" s="574"/>
      <c r="AG107" s="685"/>
      <c r="AH107" s="574"/>
      <c r="AI107" s="570"/>
      <c r="AJ107" s="704"/>
      <c r="AK107" s="703"/>
      <c r="AL107" s="704"/>
      <c r="AM107" s="707"/>
      <c r="AN107" s="715"/>
      <c r="AO107" s="716"/>
      <c r="AP107" s="715"/>
      <c r="AQ107" s="719"/>
      <c r="AR107" s="730"/>
      <c r="AS107" s="731"/>
      <c r="AT107" s="730"/>
      <c r="AU107" s="670"/>
      <c r="AV107" s="732"/>
      <c r="AW107" s="733"/>
      <c r="AX107" s="732"/>
      <c r="AY107" s="734"/>
      <c r="AZ107" s="737"/>
      <c r="BA107" s="738"/>
      <c r="BB107" s="737"/>
      <c r="BC107" s="739"/>
      <c r="BD107" s="742"/>
      <c r="BE107" s="743"/>
      <c r="BF107" s="742"/>
    </row>
    <row r="108" spans="1:69" ht="29.95" customHeight="1">
      <c r="A108" s="458"/>
      <c r="B108" s="451"/>
      <c r="C108" s="451"/>
      <c r="D108" s="459"/>
      <c r="E108" s="5"/>
      <c r="F108" s="460"/>
      <c r="G108" s="586"/>
      <c r="H108" s="590" t="s">
        <v>116</v>
      </c>
      <c r="I108" s="591"/>
      <c r="J108" s="592"/>
      <c r="K108" s="8" t="s">
        <v>136</v>
      </c>
      <c r="L108" s="8" t="s">
        <v>289</v>
      </c>
      <c r="M108" s="183" t="s">
        <v>281</v>
      </c>
      <c r="N108" s="177" t="s">
        <v>432</v>
      </c>
      <c r="O108" s="380" t="s">
        <v>26</v>
      </c>
      <c r="P108" s="648"/>
      <c r="Q108" s="568"/>
      <c r="R108" s="581"/>
      <c r="S108" s="583"/>
      <c r="T108" s="583"/>
      <c r="U108" s="581"/>
      <c r="V108" s="628"/>
      <c r="W108" s="686"/>
      <c r="X108" s="459"/>
      <c r="Y108" s="686"/>
      <c r="Z108" s="628"/>
      <c r="AA108" s="571"/>
      <c r="AB108" s="572"/>
      <c r="AC108" s="573"/>
      <c r="AD108" s="572"/>
      <c r="AE108" s="643"/>
      <c r="AF108" s="574"/>
      <c r="AG108" s="685"/>
      <c r="AH108" s="574"/>
      <c r="AI108" s="570"/>
      <c r="AJ108" s="704"/>
      <c r="AK108" s="703"/>
      <c r="AL108" s="704"/>
      <c r="AM108" s="707"/>
      <c r="AN108" s="715"/>
      <c r="AO108" s="716"/>
      <c r="AP108" s="715"/>
      <c r="AQ108" s="719"/>
      <c r="AR108" s="730"/>
      <c r="AS108" s="731"/>
      <c r="AT108" s="730"/>
      <c r="AU108" s="670"/>
      <c r="AV108" s="732"/>
      <c r="AW108" s="733"/>
      <c r="AX108" s="732"/>
      <c r="AY108" s="734"/>
      <c r="AZ108" s="737"/>
      <c r="BA108" s="738"/>
      <c r="BB108" s="737"/>
      <c r="BC108" s="739"/>
      <c r="BD108" s="742"/>
      <c r="BE108" s="743"/>
      <c r="BF108" s="742"/>
    </row>
    <row r="109" spans="1:69" ht="29.95" customHeight="1">
      <c r="A109" s="458"/>
      <c r="B109" s="451"/>
      <c r="C109" s="451"/>
      <c r="D109" s="459"/>
      <c r="E109" s="5"/>
      <c r="F109" s="460"/>
      <c r="G109" s="586"/>
      <c r="H109" s="590" t="s">
        <v>117</v>
      </c>
      <c r="I109" s="591"/>
      <c r="J109" s="592"/>
      <c r="K109" s="8" t="s">
        <v>137</v>
      </c>
      <c r="L109" s="8" t="s">
        <v>290</v>
      </c>
      <c r="M109" s="183" t="s">
        <v>281</v>
      </c>
      <c r="N109" s="177" t="s">
        <v>433</v>
      </c>
      <c r="O109" s="380" t="s">
        <v>26</v>
      </c>
      <c r="P109" s="648"/>
      <c r="Q109" s="568"/>
      <c r="R109" s="581"/>
      <c r="S109" s="583"/>
      <c r="T109" s="583"/>
      <c r="U109" s="581"/>
      <c r="V109" s="628"/>
      <c r="W109" s="686"/>
      <c r="X109" s="459"/>
      <c r="Y109" s="686"/>
      <c r="Z109" s="628"/>
      <c r="AA109" s="571"/>
      <c r="AB109" s="572"/>
      <c r="AC109" s="573"/>
      <c r="AD109" s="572"/>
      <c r="AE109" s="643"/>
      <c r="AF109" s="574"/>
      <c r="AG109" s="685"/>
      <c r="AH109" s="574"/>
      <c r="AI109" s="570"/>
      <c r="AJ109" s="704"/>
      <c r="AK109" s="703"/>
      <c r="AL109" s="704"/>
      <c r="AM109" s="707"/>
      <c r="AN109" s="715"/>
      <c r="AO109" s="716"/>
      <c r="AP109" s="715"/>
      <c r="AQ109" s="719"/>
      <c r="AR109" s="730"/>
      <c r="AS109" s="731"/>
      <c r="AT109" s="730"/>
      <c r="AU109" s="670"/>
      <c r="AV109" s="732"/>
      <c r="AW109" s="733"/>
      <c r="AX109" s="732"/>
      <c r="AY109" s="734"/>
      <c r="AZ109" s="737"/>
      <c r="BA109" s="738"/>
      <c r="BB109" s="737"/>
      <c r="BC109" s="739"/>
      <c r="BD109" s="742"/>
      <c r="BE109" s="743"/>
      <c r="BF109" s="742"/>
    </row>
    <row r="110" spans="1:69" ht="29.95" customHeight="1">
      <c r="A110" s="458"/>
      <c r="B110" s="451"/>
      <c r="C110" s="451"/>
      <c r="D110" s="459"/>
      <c r="E110" s="5"/>
      <c r="F110" s="460"/>
      <c r="G110" s="586"/>
      <c r="H110" s="590" t="s">
        <v>118</v>
      </c>
      <c r="I110" s="591"/>
      <c r="J110" s="592"/>
      <c r="K110" s="8" t="s">
        <v>138</v>
      </c>
      <c r="L110" s="8" t="s">
        <v>291</v>
      </c>
      <c r="M110" s="183" t="s">
        <v>281</v>
      </c>
      <c r="N110" s="177" t="s">
        <v>434</v>
      </c>
      <c r="O110" s="380" t="s">
        <v>26</v>
      </c>
      <c r="P110" s="648"/>
      <c r="Q110" s="568"/>
      <c r="R110" s="581"/>
      <c r="S110" s="583"/>
      <c r="T110" s="583"/>
      <c r="U110" s="581"/>
      <c r="V110" s="628"/>
      <c r="W110" s="686"/>
      <c r="X110" s="459"/>
      <c r="Y110" s="686"/>
      <c r="Z110" s="628"/>
      <c r="AA110" s="571"/>
      <c r="AB110" s="572"/>
      <c r="AC110" s="573"/>
      <c r="AD110" s="572"/>
      <c r="AE110" s="643"/>
      <c r="AF110" s="574"/>
      <c r="AG110" s="685"/>
      <c r="AH110" s="574"/>
      <c r="AI110" s="570"/>
      <c r="AJ110" s="704"/>
      <c r="AK110" s="703"/>
      <c r="AL110" s="704"/>
      <c r="AM110" s="707"/>
      <c r="AN110" s="715"/>
      <c r="AO110" s="716"/>
      <c r="AP110" s="715"/>
      <c r="AQ110" s="719"/>
      <c r="AR110" s="730"/>
      <c r="AS110" s="731"/>
      <c r="AT110" s="730"/>
      <c r="AU110" s="670"/>
      <c r="AV110" s="732"/>
      <c r="AW110" s="733"/>
      <c r="AX110" s="732"/>
      <c r="AY110" s="734"/>
      <c r="AZ110" s="737"/>
      <c r="BA110" s="738"/>
      <c r="BB110" s="737"/>
      <c r="BC110" s="739"/>
      <c r="BD110" s="742"/>
      <c r="BE110" s="743"/>
      <c r="BF110" s="742"/>
    </row>
    <row r="111" spans="1:69" ht="29.95" customHeight="1">
      <c r="A111" s="458"/>
      <c r="B111" s="451"/>
      <c r="C111" s="451"/>
      <c r="D111" s="459"/>
      <c r="E111" s="5"/>
      <c r="F111" s="460"/>
      <c r="G111" s="586"/>
      <c r="H111" s="590" t="s">
        <v>119</v>
      </c>
      <c r="I111" s="591"/>
      <c r="J111" s="592"/>
      <c r="K111" s="8" t="s">
        <v>139</v>
      </c>
      <c r="L111" s="8" t="s">
        <v>292</v>
      </c>
      <c r="M111" s="183" t="s">
        <v>281</v>
      </c>
      <c r="N111" s="177" t="s">
        <v>435</v>
      </c>
      <c r="O111" s="380" t="s">
        <v>26</v>
      </c>
      <c r="P111" s="648"/>
      <c r="Q111" s="568"/>
      <c r="R111" s="581"/>
      <c r="S111" s="583"/>
      <c r="T111" s="583"/>
      <c r="U111" s="581"/>
      <c r="V111" s="628"/>
      <c r="W111" s="686"/>
      <c r="X111" s="459"/>
      <c r="Y111" s="686"/>
      <c r="Z111" s="628"/>
      <c r="AA111" s="571"/>
      <c r="AB111" s="572"/>
      <c r="AC111" s="573"/>
      <c r="AD111" s="572"/>
      <c r="AE111" s="643"/>
      <c r="AF111" s="574"/>
      <c r="AG111" s="685"/>
      <c r="AH111" s="574"/>
      <c r="AI111" s="570"/>
      <c r="AJ111" s="704"/>
      <c r="AK111" s="703"/>
      <c r="AL111" s="704"/>
      <c r="AM111" s="707"/>
      <c r="AN111" s="715"/>
      <c r="AO111" s="716"/>
      <c r="AP111" s="715"/>
      <c r="AQ111" s="719"/>
      <c r="AR111" s="730"/>
      <c r="AS111" s="731"/>
      <c r="AT111" s="730"/>
      <c r="AU111" s="670"/>
      <c r="AV111" s="732"/>
      <c r="AW111" s="733"/>
      <c r="AX111" s="732"/>
      <c r="AY111" s="734"/>
      <c r="AZ111" s="737"/>
      <c r="BA111" s="738"/>
      <c r="BB111" s="737"/>
      <c r="BC111" s="739"/>
      <c r="BD111" s="742"/>
      <c r="BE111" s="743"/>
      <c r="BF111" s="742"/>
    </row>
    <row r="112" spans="1:69" ht="29.95" customHeight="1">
      <c r="A112" s="458"/>
      <c r="B112" s="451"/>
      <c r="C112" s="451"/>
      <c r="D112" s="459"/>
      <c r="E112" s="5"/>
      <c r="F112" s="460"/>
      <c r="G112" s="586"/>
      <c r="H112" s="590" t="s">
        <v>120</v>
      </c>
      <c r="I112" s="591"/>
      <c r="J112" s="592"/>
      <c r="K112" s="8" t="s">
        <v>140</v>
      </c>
      <c r="L112" s="8" t="s">
        <v>293</v>
      </c>
      <c r="M112" s="183" t="s">
        <v>281</v>
      </c>
      <c r="N112" s="177" t="s">
        <v>436</v>
      </c>
      <c r="O112" s="380" t="s">
        <v>26</v>
      </c>
      <c r="P112" s="648"/>
      <c r="Q112" s="568"/>
      <c r="R112" s="581"/>
      <c r="S112" s="583"/>
      <c r="T112" s="583"/>
      <c r="U112" s="581"/>
      <c r="V112" s="628"/>
      <c r="W112" s="686"/>
      <c r="X112" s="459"/>
      <c r="Y112" s="686"/>
      <c r="Z112" s="628"/>
      <c r="AA112" s="571"/>
      <c r="AB112" s="572"/>
      <c r="AC112" s="573"/>
      <c r="AD112" s="572"/>
      <c r="AE112" s="643"/>
      <c r="AF112" s="574"/>
      <c r="AG112" s="685"/>
      <c r="AH112" s="574"/>
      <c r="AI112" s="570"/>
      <c r="AJ112" s="704"/>
      <c r="AK112" s="703"/>
      <c r="AL112" s="704"/>
      <c r="AM112" s="707"/>
      <c r="AN112" s="715"/>
      <c r="AO112" s="716"/>
      <c r="AP112" s="715"/>
      <c r="AQ112" s="719"/>
      <c r="AR112" s="730"/>
      <c r="AS112" s="731"/>
      <c r="AT112" s="730"/>
      <c r="AU112" s="670"/>
      <c r="AV112" s="732"/>
      <c r="AW112" s="733"/>
      <c r="AX112" s="732"/>
      <c r="AY112" s="734"/>
      <c r="AZ112" s="737"/>
      <c r="BA112" s="738"/>
      <c r="BB112" s="737"/>
      <c r="BC112" s="739"/>
      <c r="BD112" s="742"/>
      <c r="BE112" s="743"/>
      <c r="BF112" s="742"/>
    </row>
    <row r="113" spans="1:72" ht="29.95" customHeight="1">
      <c r="A113" s="458"/>
      <c r="B113" s="451"/>
      <c r="C113" s="451"/>
      <c r="D113" s="459"/>
      <c r="E113" s="5"/>
      <c r="F113" s="460"/>
      <c r="G113" s="586"/>
      <c r="H113" s="590" t="s">
        <v>121</v>
      </c>
      <c r="I113" s="591"/>
      <c r="J113" s="592"/>
      <c r="K113" s="8" t="s">
        <v>141</v>
      </c>
      <c r="L113" s="8" t="s">
        <v>294</v>
      </c>
      <c r="M113" s="183" t="s">
        <v>281</v>
      </c>
      <c r="N113" s="177" t="s">
        <v>437</v>
      </c>
      <c r="O113" s="380" t="s">
        <v>26</v>
      </c>
      <c r="P113" s="648"/>
      <c r="Q113" s="568"/>
      <c r="R113" s="581"/>
      <c r="S113" s="583"/>
      <c r="T113" s="583"/>
      <c r="U113" s="581"/>
      <c r="V113" s="628"/>
      <c r="W113" s="686"/>
      <c r="X113" s="459"/>
      <c r="Y113" s="686"/>
      <c r="Z113" s="628"/>
      <c r="AA113" s="571"/>
      <c r="AB113" s="572"/>
      <c r="AC113" s="573"/>
      <c r="AD113" s="572"/>
      <c r="AE113" s="643"/>
      <c r="AF113" s="574"/>
      <c r="AG113" s="685"/>
      <c r="AH113" s="574"/>
      <c r="AI113" s="570"/>
      <c r="AJ113" s="704"/>
      <c r="AK113" s="703"/>
      <c r="AL113" s="704"/>
      <c r="AM113" s="707"/>
      <c r="AN113" s="715"/>
      <c r="AO113" s="716"/>
      <c r="AP113" s="715"/>
      <c r="AQ113" s="719"/>
      <c r="AR113" s="730"/>
      <c r="AS113" s="731"/>
      <c r="AT113" s="730"/>
      <c r="AU113" s="670"/>
      <c r="AV113" s="732"/>
      <c r="AW113" s="733"/>
      <c r="AX113" s="732"/>
      <c r="AY113" s="734"/>
      <c r="AZ113" s="737"/>
      <c r="BA113" s="738"/>
      <c r="BB113" s="737"/>
      <c r="BC113" s="739"/>
      <c r="BD113" s="742"/>
      <c r="BE113" s="743"/>
      <c r="BF113" s="742"/>
    </row>
    <row r="114" spans="1:72" ht="29.95" customHeight="1">
      <c r="A114" s="458"/>
      <c r="B114" s="451"/>
      <c r="C114" s="451"/>
      <c r="D114" s="459"/>
      <c r="E114" s="5"/>
      <c r="F114" s="460"/>
      <c r="G114" s="586"/>
      <c r="H114" s="590" t="s">
        <v>122</v>
      </c>
      <c r="I114" s="591"/>
      <c r="J114" s="592"/>
      <c r="K114" s="8" t="s">
        <v>142</v>
      </c>
      <c r="L114" s="8" t="s">
        <v>295</v>
      </c>
      <c r="M114" s="183" t="s">
        <v>281</v>
      </c>
      <c r="N114" s="177" t="s">
        <v>438</v>
      </c>
      <c r="O114" s="380" t="s">
        <v>26</v>
      </c>
      <c r="P114" s="648"/>
      <c r="Q114" s="568"/>
      <c r="R114" s="581"/>
      <c r="S114" s="583"/>
      <c r="T114" s="583"/>
      <c r="U114" s="581"/>
      <c r="V114" s="628"/>
      <c r="W114" s="686"/>
      <c r="X114" s="459"/>
      <c r="Y114" s="686"/>
      <c r="Z114" s="628"/>
      <c r="AA114" s="571"/>
      <c r="AB114" s="572"/>
      <c r="AC114" s="573"/>
      <c r="AD114" s="572"/>
      <c r="AE114" s="643"/>
      <c r="AF114" s="574"/>
      <c r="AG114" s="685"/>
      <c r="AH114" s="574"/>
      <c r="AI114" s="570"/>
      <c r="AJ114" s="704"/>
      <c r="AK114" s="703"/>
      <c r="AL114" s="704"/>
      <c r="AM114" s="707"/>
      <c r="AN114" s="715"/>
      <c r="AO114" s="716"/>
      <c r="AP114" s="715"/>
      <c r="AQ114" s="719"/>
      <c r="AR114" s="730"/>
      <c r="AS114" s="731"/>
      <c r="AT114" s="730"/>
      <c r="AU114" s="670"/>
      <c r="AV114" s="732"/>
      <c r="AW114" s="733"/>
      <c r="AX114" s="732"/>
      <c r="AY114" s="734"/>
      <c r="AZ114" s="737"/>
      <c r="BA114" s="738"/>
      <c r="BB114" s="737"/>
      <c r="BC114" s="739"/>
      <c r="BD114" s="742"/>
      <c r="BE114" s="743"/>
      <c r="BF114" s="742"/>
    </row>
    <row r="115" spans="1:72" ht="29.95" customHeight="1">
      <c r="A115" s="458"/>
      <c r="B115" s="451"/>
      <c r="C115" s="451"/>
      <c r="D115" s="459"/>
      <c r="E115" s="5"/>
      <c r="F115" s="460"/>
      <c r="G115" s="586"/>
      <c r="H115" s="590" t="s">
        <v>123</v>
      </c>
      <c r="I115" s="591"/>
      <c r="J115" s="592"/>
      <c r="K115" s="8" t="s">
        <v>143</v>
      </c>
      <c r="L115" s="8" t="s">
        <v>296</v>
      </c>
      <c r="M115" s="183" t="s">
        <v>281</v>
      </c>
      <c r="N115" s="177" t="s">
        <v>439</v>
      </c>
      <c r="O115" s="380" t="s">
        <v>26</v>
      </c>
      <c r="P115" s="648"/>
      <c r="Q115" s="568"/>
      <c r="R115" s="581"/>
      <c r="S115" s="583"/>
      <c r="T115" s="583"/>
      <c r="U115" s="581"/>
      <c r="V115" s="628"/>
      <c r="W115" s="686"/>
      <c r="X115" s="459"/>
      <c r="Y115" s="686"/>
      <c r="Z115" s="628"/>
      <c r="AA115" s="571"/>
      <c r="AB115" s="572"/>
      <c r="AC115" s="573"/>
      <c r="AD115" s="572"/>
      <c r="AE115" s="643"/>
      <c r="AF115" s="574"/>
      <c r="AG115" s="685"/>
      <c r="AH115" s="574"/>
      <c r="AI115" s="570"/>
      <c r="AJ115" s="704"/>
      <c r="AK115" s="703"/>
      <c r="AL115" s="704"/>
      <c r="AM115" s="707"/>
      <c r="AN115" s="715"/>
      <c r="AO115" s="716"/>
      <c r="AP115" s="715"/>
      <c r="AQ115" s="719"/>
      <c r="AR115" s="730"/>
      <c r="AS115" s="731"/>
      <c r="AT115" s="730"/>
      <c r="AU115" s="670"/>
      <c r="AV115" s="732"/>
      <c r="AW115" s="733"/>
      <c r="AX115" s="732"/>
      <c r="AY115" s="734"/>
      <c r="AZ115" s="737"/>
      <c r="BA115" s="738"/>
      <c r="BB115" s="737"/>
      <c r="BC115" s="739"/>
      <c r="BD115" s="742"/>
      <c r="BE115" s="743"/>
      <c r="BF115" s="742"/>
    </row>
    <row r="116" spans="1:72" ht="29.95" customHeight="1">
      <c r="A116" s="458"/>
      <c r="B116" s="451"/>
      <c r="C116" s="451"/>
      <c r="D116" s="459"/>
      <c r="E116" s="5"/>
      <c r="F116" s="460"/>
      <c r="G116" s="586"/>
      <c r="H116" s="587" t="s">
        <v>124</v>
      </c>
      <c r="I116" s="587"/>
      <c r="J116" s="587"/>
      <c r="K116" s="8" t="s">
        <v>144</v>
      </c>
      <c r="L116" s="8" t="s">
        <v>297</v>
      </c>
      <c r="M116" s="183" t="s">
        <v>281</v>
      </c>
      <c r="N116" s="177" t="s">
        <v>440</v>
      </c>
      <c r="O116" s="380" t="s">
        <v>26</v>
      </c>
      <c r="P116" s="648"/>
      <c r="Q116" s="568"/>
      <c r="R116" s="581"/>
      <c r="S116" s="583"/>
      <c r="T116" s="583"/>
      <c r="U116" s="581"/>
      <c r="V116" s="628"/>
      <c r="W116" s="686"/>
      <c r="X116" s="459"/>
      <c r="Y116" s="686"/>
      <c r="Z116" s="628"/>
      <c r="AA116" s="571"/>
      <c r="AB116" s="572"/>
      <c r="AC116" s="573"/>
      <c r="AD116" s="572"/>
      <c r="AE116" s="643"/>
      <c r="AF116" s="574"/>
      <c r="AG116" s="685"/>
      <c r="AH116" s="574"/>
      <c r="AI116" s="570"/>
      <c r="AJ116" s="704"/>
      <c r="AK116" s="703"/>
      <c r="AL116" s="704"/>
      <c r="AM116" s="707"/>
      <c r="AN116" s="715"/>
      <c r="AO116" s="716"/>
      <c r="AP116" s="715"/>
      <c r="AQ116" s="719"/>
      <c r="AR116" s="730"/>
      <c r="AS116" s="731"/>
      <c r="AT116" s="730"/>
      <c r="AU116" s="670"/>
      <c r="AV116" s="732"/>
      <c r="AW116" s="733"/>
      <c r="AX116" s="732"/>
      <c r="AY116" s="734"/>
      <c r="AZ116" s="737"/>
      <c r="BA116" s="738"/>
      <c r="BB116" s="737"/>
      <c r="BC116" s="739"/>
      <c r="BD116" s="742"/>
      <c r="BE116" s="743"/>
      <c r="BF116" s="742"/>
    </row>
    <row r="117" spans="1:72" ht="29.95" customHeight="1">
      <c r="A117" s="458"/>
      <c r="B117" s="451"/>
      <c r="C117" s="451"/>
      <c r="D117" s="459"/>
      <c r="E117" s="5"/>
      <c r="F117" s="460"/>
      <c r="G117" s="586"/>
      <c r="H117" s="654" t="s">
        <v>125</v>
      </c>
      <c r="I117" s="655"/>
      <c r="J117" s="656"/>
      <c r="K117" s="8" t="s">
        <v>145</v>
      </c>
      <c r="L117" s="8" t="s">
        <v>298</v>
      </c>
      <c r="M117" s="183" t="s">
        <v>281</v>
      </c>
      <c r="N117" s="177" t="s">
        <v>441</v>
      </c>
      <c r="O117" s="380" t="s">
        <v>26</v>
      </c>
      <c r="P117" s="647">
        <v>8.8000000000000007</v>
      </c>
      <c r="Q117" s="568"/>
      <c r="R117" s="581"/>
      <c r="S117" s="583"/>
      <c r="T117" s="583"/>
      <c r="U117" s="581"/>
      <c r="V117" s="628">
        <v>10</v>
      </c>
      <c r="W117" s="686">
        <f>(P117*V117)</f>
        <v>88</v>
      </c>
      <c r="X117" s="459">
        <v>1192</v>
      </c>
      <c r="Y117" s="686">
        <f>(W117*X117)</f>
        <v>104896</v>
      </c>
      <c r="Z117" s="628"/>
      <c r="AA117" s="571">
        <v>10</v>
      </c>
      <c r="AB117" s="572">
        <f>(P117*AA117)</f>
        <v>88</v>
      </c>
      <c r="AC117" s="573">
        <v>204</v>
      </c>
      <c r="AD117" s="572">
        <f>(AB117*AC117)</f>
        <v>17952</v>
      </c>
      <c r="AE117" s="643">
        <v>10</v>
      </c>
      <c r="AF117" s="574">
        <f>(P117*AE117)</f>
        <v>88</v>
      </c>
      <c r="AG117" s="685">
        <v>112</v>
      </c>
      <c r="AH117" s="574">
        <f>(AF117*AG117)</f>
        <v>9856</v>
      </c>
      <c r="AI117" s="570">
        <v>10</v>
      </c>
      <c r="AJ117" s="704">
        <f>(P117*AI117)</f>
        <v>88</v>
      </c>
      <c r="AK117" s="703">
        <v>72</v>
      </c>
      <c r="AL117" s="704">
        <f>(AJ117*AK117)</f>
        <v>6336</v>
      </c>
      <c r="AM117" s="707">
        <v>10</v>
      </c>
      <c r="AN117" s="715">
        <f>(P117*AM117)</f>
        <v>88</v>
      </c>
      <c r="AO117" s="716">
        <v>68</v>
      </c>
      <c r="AP117" s="715">
        <f>(AN117*AO117)</f>
        <v>5984</v>
      </c>
      <c r="AQ117" s="719">
        <v>10</v>
      </c>
      <c r="AR117" s="730">
        <f>(P117*AQ117)</f>
        <v>88</v>
      </c>
      <c r="AS117" s="731">
        <v>152</v>
      </c>
      <c r="AT117" s="730">
        <f>(AR117*AS117)</f>
        <v>13376</v>
      </c>
      <c r="AU117" s="670">
        <v>10</v>
      </c>
      <c r="AV117" s="732">
        <f>(P117*AU117)</f>
        <v>88</v>
      </c>
      <c r="AW117" s="733">
        <v>116</v>
      </c>
      <c r="AX117" s="732">
        <f>(AV117*AW117)</f>
        <v>10208</v>
      </c>
      <c r="AY117" s="734">
        <v>10</v>
      </c>
      <c r="AZ117" s="737">
        <f>(P117*AY117)</f>
        <v>88</v>
      </c>
      <c r="BA117" s="738">
        <v>120</v>
      </c>
      <c r="BB117" s="737">
        <f>(AZ117*BA117)</f>
        <v>10560</v>
      </c>
      <c r="BC117" s="739">
        <v>10</v>
      </c>
      <c r="BD117" s="742">
        <f>(P117*BC117)</f>
        <v>88</v>
      </c>
      <c r="BE117" s="743">
        <v>348</v>
      </c>
      <c r="BF117" s="742">
        <f>(BD117*BE117)</f>
        <v>30624</v>
      </c>
    </row>
    <row r="118" spans="1:72" ht="29.95" customHeight="1">
      <c r="A118" s="458"/>
      <c r="B118" s="451"/>
      <c r="C118" s="451"/>
      <c r="D118" s="459"/>
      <c r="E118" s="5"/>
      <c r="F118" s="460"/>
      <c r="G118" s="586"/>
      <c r="H118" s="654" t="s">
        <v>126</v>
      </c>
      <c r="I118" s="655"/>
      <c r="J118" s="656"/>
      <c r="K118" s="8" t="s">
        <v>146</v>
      </c>
      <c r="L118" s="8" t="s">
        <v>299</v>
      </c>
      <c r="M118" s="183" t="s">
        <v>281</v>
      </c>
      <c r="N118" s="177" t="s">
        <v>442</v>
      </c>
      <c r="O118" s="380" t="s">
        <v>26</v>
      </c>
      <c r="P118" s="648"/>
      <c r="Q118" s="568"/>
      <c r="R118" s="581"/>
      <c r="S118" s="583"/>
      <c r="T118" s="583"/>
      <c r="U118" s="581"/>
      <c r="V118" s="628"/>
      <c r="W118" s="686"/>
      <c r="X118" s="459"/>
      <c r="Y118" s="686"/>
      <c r="Z118" s="628"/>
      <c r="AA118" s="571"/>
      <c r="AB118" s="572"/>
      <c r="AC118" s="573"/>
      <c r="AD118" s="572"/>
      <c r="AE118" s="643"/>
      <c r="AF118" s="574"/>
      <c r="AG118" s="685"/>
      <c r="AH118" s="574"/>
      <c r="AI118" s="570"/>
      <c r="AJ118" s="704"/>
      <c r="AK118" s="703"/>
      <c r="AL118" s="704"/>
      <c r="AM118" s="707"/>
      <c r="AN118" s="715"/>
      <c r="AO118" s="716"/>
      <c r="AP118" s="715"/>
      <c r="AQ118" s="719"/>
      <c r="AR118" s="730"/>
      <c r="AS118" s="731"/>
      <c r="AT118" s="730"/>
      <c r="AU118" s="670"/>
      <c r="AV118" s="732"/>
      <c r="AW118" s="733"/>
      <c r="AX118" s="732"/>
      <c r="AY118" s="734"/>
      <c r="AZ118" s="737"/>
      <c r="BA118" s="738"/>
      <c r="BB118" s="737"/>
      <c r="BC118" s="739"/>
      <c r="BD118" s="742"/>
      <c r="BE118" s="743"/>
      <c r="BF118" s="742"/>
    </row>
    <row r="119" spans="1:72" ht="29.95" customHeight="1">
      <c r="A119" s="458"/>
      <c r="B119" s="451"/>
      <c r="C119" s="451"/>
      <c r="D119" s="459"/>
      <c r="E119" s="5"/>
      <c r="F119" s="460"/>
      <c r="G119" s="586"/>
      <c r="H119" s="654" t="s">
        <v>128</v>
      </c>
      <c r="I119" s="655"/>
      <c r="J119" s="656"/>
      <c r="K119" s="8" t="s">
        <v>147</v>
      </c>
      <c r="L119" s="8" t="s">
        <v>300</v>
      </c>
      <c r="M119" s="183" t="s">
        <v>281</v>
      </c>
      <c r="N119" s="177" t="s">
        <v>443</v>
      </c>
      <c r="O119" s="380" t="s">
        <v>26</v>
      </c>
      <c r="P119" s="648"/>
      <c r="Q119" s="568"/>
      <c r="R119" s="581"/>
      <c r="S119" s="583"/>
      <c r="T119" s="583"/>
      <c r="U119" s="581"/>
      <c r="V119" s="628"/>
      <c r="W119" s="686"/>
      <c r="X119" s="459"/>
      <c r="Y119" s="686"/>
      <c r="Z119" s="628"/>
      <c r="AA119" s="571"/>
      <c r="AB119" s="572"/>
      <c r="AC119" s="573"/>
      <c r="AD119" s="572"/>
      <c r="AE119" s="643"/>
      <c r="AF119" s="574"/>
      <c r="AG119" s="685"/>
      <c r="AH119" s="574"/>
      <c r="AI119" s="570"/>
      <c r="AJ119" s="704"/>
      <c r="AK119" s="703"/>
      <c r="AL119" s="704"/>
      <c r="AM119" s="707"/>
      <c r="AN119" s="715"/>
      <c r="AO119" s="716"/>
      <c r="AP119" s="715"/>
      <c r="AQ119" s="719"/>
      <c r="AR119" s="730"/>
      <c r="AS119" s="731"/>
      <c r="AT119" s="730"/>
      <c r="AU119" s="670"/>
      <c r="AV119" s="732"/>
      <c r="AW119" s="733"/>
      <c r="AX119" s="732"/>
      <c r="AY119" s="734"/>
      <c r="AZ119" s="737"/>
      <c r="BA119" s="738"/>
      <c r="BB119" s="737"/>
      <c r="BC119" s="739"/>
      <c r="BD119" s="742"/>
      <c r="BE119" s="743"/>
      <c r="BF119" s="742"/>
    </row>
    <row r="120" spans="1:72" ht="29.95" customHeight="1">
      <c r="A120" s="458"/>
      <c r="B120" s="451"/>
      <c r="C120" s="451"/>
      <c r="D120" s="459"/>
      <c r="E120" s="5"/>
      <c r="F120" s="460"/>
      <c r="G120" s="586"/>
      <c r="H120" s="654" t="s">
        <v>127</v>
      </c>
      <c r="I120" s="655"/>
      <c r="J120" s="656"/>
      <c r="K120" s="8" t="s">
        <v>148</v>
      </c>
      <c r="L120" s="8" t="s">
        <v>301</v>
      </c>
      <c r="M120" s="183" t="s">
        <v>281</v>
      </c>
      <c r="N120" s="177" t="s">
        <v>444</v>
      </c>
      <c r="O120" s="380" t="s">
        <v>26</v>
      </c>
      <c r="P120" s="593"/>
      <c r="Q120" s="568"/>
      <c r="R120" s="581"/>
      <c r="S120" s="583"/>
      <c r="T120" s="583"/>
      <c r="U120" s="581"/>
      <c r="V120" s="628"/>
      <c r="W120" s="686"/>
      <c r="X120" s="459"/>
      <c r="Y120" s="686"/>
      <c r="Z120" s="628"/>
      <c r="AA120" s="571"/>
      <c r="AB120" s="572"/>
      <c r="AC120" s="573"/>
      <c r="AD120" s="572"/>
      <c r="AE120" s="643"/>
      <c r="AF120" s="574"/>
      <c r="AG120" s="685"/>
      <c r="AH120" s="574"/>
      <c r="AI120" s="570"/>
      <c r="AJ120" s="704"/>
      <c r="AK120" s="703"/>
      <c r="AL120" s="704"/>
      <c r="AM120" s="707"/>
      <c r="AN120" s="715"/>
      <c r="AO120" s="716"/>
      <c r="AP120" s="715"/>
      <c r="AQ120" s="719"/>
      <c r="AR120" s="730"/>
      <c r="AS120" s="731"/>
      <c r="AT120" s="730"/>
      <c r="AU120" s="670"/>
      <c r="AV120" s="732"/>
      <c r="AW120" s="733"/>
      <c r="AX120" s="732"/>
      <c r="AY120" s="734"/>
      <c r="AZ120" s="737"/>
      <c r="BA120" s="738"/>
      <c r="BB120" s="737"/>
      <c r="BC120" s="739"/>
      <c r="BD120" s="742"/>
      <c r="BE120" s="743"/>
      <c r="BF120" s="742"/>
    </row>
    <row r="121" spans="1:72" ht="29.95" customHeight="1">
      <c r="A121" s="458"/>
      <c r="B121" s="451"/>
      <c r="C121" s="451"/>
      <c r="D121" s="459"/>
      <c r="E121" s="5"/>
      <c r="F121" s="460"/>
      <c r="G121" s="586"/>
      <c r="H121" s="654" t="s">
        <v>149</v>
      </c>
      <c r="I121" s="655"/>
      <c r="J121" s="656"/>
      <c r="K121" s="8" t="s">
        <v>150</v>
      </c>
      <c r="L121" s="8" t="s">
        <v>302</v>
      </c>
      <c r="M121" s="183" t="s">
        <v>281</v>
      </c>
      <c r="N121" s="177" t="s">
        <v>445</v>
      </c>
      <c r="O121" s="380" t="s">
        <v>26</v>
      </c>
      <c r="P121" s="107">
        <v>3.9</v>
      </c>
      <c r="Q121" s="568"/>
      <c r="R121" s="581"/>
      <c r="S121" s="583"/>
      <c r="T121" s="583"/>
      <c r="U121" s="581"/>
      <c r="V121" s="113">
        <v>120</v>
      </c>
      <c r="W121" s="114">
        <f>(P121*V121)</f>
        <v>468</v>
      </c>
      <c r="X121" s="115">
        <v>1192</v>
      </c>
      <c r="Y121" s="114">
        <f>(W121*X121)</f>
        <v>557856</v>
      </c>
      <c r="Z121" s="628"/>
      <c r="AA121" s="221">
        <v>120</v>
      </c>
      <c r="AB121" s="222">
        <f>(P121*AA121)</f>
        <v>468</v>
      </c>
      <c r="AC121" s="233">
        <v>204</v>
      </c>
      <c r="AD121" s="222">
        <f>(AB121*AC121)</f>
        <v>95472</v>
      </c>
      <c r="AE121" s="228">
        <v>120</v>
      </c>
      <c r="AF121" s="229">
        <f>(P121*AE121)</f>
        <v>468</v>
      </c>
      <c r="AG121" s="230">
        <v>112</v>
      </c>
      <c r="AH121" s="229">
        <f>(AF121*AG121)</f>
        <v>52416</v>
      </c>
      <c r="AI121" s="214">
        <v>120</v>
      </c>
      <c r="AJ121" s="215">
        <f>(P121*AI121)</f>
        <v>468</v>
      </c>
      <c r="AK121" s="218">
        <v>72</v>
      </c>
      <c r="AL121" s="215">
        <f>(AJ121*AK121)</f>
        <v>33696</v>
      </c>
      <c r="AM121" s="216">
        <v>120</v>
      </c>
      <c r="AN121" s="217">
        <f>(P121*AM121)</f>
        <v>468</v>
      </c>
      <c r="AO121" s="284">
        <v>68</v>
      </c>
      <c r="AP121" s="217">
        <f>(AN121*AO121)</f>
        <v>31824</v>
      </c>
      <c r="AQ121" s="226">
        <v>120</v>
      </c>
      <c r="AR121" s="227">
        <f>(P121*AQ121)</f>
        <v>468</v>
      </c>
      <c r="AS121" s="303">
        <v>152</v>
      </c>
      <c r="AT121" s="227">
        <f>(AR121*AS121)</f>
        <v>71136</v>
      </c>
      <c r="AU121" s="223">
        <v>120</v>
      </c>
      <c r="AV121" s="224">
        <f>(P121*AU121)</f>
        <v>468</v>
      </c>
      <c r="AW121" s="322">
        <v>116</v>
      </c>
      <c r="AX121" s="224">
        <f>(AV121*AW121)</f>
        <v>54288</v>
      </c>
      <c r="AY121" s="220">
        <v>120</v>
      </c>
      <c r="AZ121" s="225">
        <f>(P121*AY121)</f>
        <v>468</v>
      </c>
      <c r="BA121" s="341">
        <v>120</v>
      </c>
      <c r="BB121" s="225">
        <f>(AZ121*BA121)</f>
        <v>56160</v>
      </c>
      <c r="BC121" s="219">
        <v>120</v>
      </c>
      <c r="BD121" s="213">
        <f>(P121*BC121)</f>
        <v>468</v>
      </c>
      <c r="BE121" s="360">
        <v>348</v>
      </c>
      <c r="BF121" s="213">
        <f>(BD121*BE121)</f>
        <v>162864</v>
      </c>
    </row>
    <row r="122" spans="1:72" ht="29.95" customHeight="1">
      <c r="A122" s="458"/>
      <c r="B122" s="451"/>
      <c r="C122" s="451"/>
      <c r="D122" s="459"/>
      <c r="E122" s="5"/>
      <c r="F122" s="460"/>
      <c r="G122" s="586"/>
      <c r="H122" s="654" t="s">
        <v>151</v>
      </c>
      <c r="I122" s="655"/>
      <c r="J122" s="656"/>
      <c r="K122" s="8" t="s">
        <v>152</v>
      </c>
      <c r="L122" s="8" t="s">
        <v>471</v>
      </c>
      <c r="M122" s="183" t="s">
        <v>281</v>
      </c>
      <c r="N122" s="177" t="s">
        <v>446</v>
      </c>
      <c r="O122" s="380" t="s">
        <v>26</v>
      </c>
      <c r="P122" s="107">
        <v>56</v>
      </c>
      <c r="Q122" s="568"/>
      <c r="R122" s="581"/>
      <c r="S122" s="583"/>
      <c r="T122" s="583"/>
      <c r="U122" s="581"/>
      <c r="V122" s="113">
        <v>1</v>
      </c>
      <c r="W122" s="114">
        <f>(P122*V122)</f>
        <v>56</v>
      </c>
      <c r="X122" s="115">
        <v>1192</v>
      </c>
      <c r="Y122" s="114">
        <f>(W122*X122)</f>
        <v>66752</v>
      </c>
      <c r="Z122" s="628"/>
      <c r="AA122" s="221">
        <v>1</v>
      </c>
      <c r="AB122" s="222">
        <f>(P122*AA122)</f>
        <v>56</v>
      </c>
      <c r="AC122" s="233">
        <v>204</v>
      </c>
      <c r="AD122" s="222">
        <f>(AB122*AC122)</f>
        <v>11424</v>
      </c>
      <c r="AE122" s="228">
        <v>1</v>
      </c>
      <c r="AF122" s="229">
        <f>(P122*AE122)</f>
        <v>56</v>
      </c>
      <c r="AG122" s="230">
        <v>112</v>
      </c>
      <c r="AH122" s="229">
        <f>(AF122*AG122)</f>
        <v>6272</v>
      </c>
      <c r="AI122" s="214">
        <v>1</v>
      </c>
      <c r="AJ122" s="215">
        <f>(P122*AI122)</f>
        <v>56</v>
      </c>
      <c r="AK122" s="218">
        <v>72</v>
      </c>
      <c r="AL122" s="215">
        <f>(AJ122*AK122)</f>
        <v>4032</v>
      </c>
      <c r="AM122" s="216">
        <v>1</v>
      </c>
      <c r="AN122" s="217">
        <f>(P122*AM122)</f>
        <v>56</v>
      </c>
      <c r="AO122" s="284">
        <v>68</v>
      </c>
      <c r="AP122" s="217">
        <f>(AN122*AO122)</f>
        <v>3808</v>
      </c>
      <c r="AQ122" s="226">
        <v>1</v>
      </c>
      <c r="AR122" s="227">
        <f>(P122*AQ122)</f>
        <v>56</v>
      </c>
      <c r="AS122" s="303">
        <v>152</v>
      </c>
      <c r="AT122" s="227">
        <f>(AR122*AS122)</f>
        <v>8512</v>
      </c>
      <c r="AU122" s="223">
        <v>1</v>
      </c>
      <c r="AV122" s="224">
        <f>(P122*AU122)</f>
        <v>56</v>
      </c>
      <c r="AW122" s="322">
        <v>116</v>
      </c>
      <c r="AX122" s="224">
        <f>(AV122*AW122)</f>
        <v>6496</v>
      </c>
      <c r="AY122" s="220">
        <v>1</v>
      </c>
      <c r="AZ122" s="225">
        <f>(P122*AY122)</f>
        <v>56</v>
      </c>
      <c r="BA122" s="341">
        <v>120</v>
      </c>
      <c r="BB122" s="225">
        <f>(AZ122*BA122)</f>
        <v>6720</v>
      </c>
      <c r="BC122" s="219">
        <v>1</v>
      </c>
      <c r="BD122" s="213">
        <f>(P122*BC122)</f>
        <v>56</v>
      </c>
      <c r="BE122" s="360">
        <v>348</v>
      </c>
      <c r="BF122" s="213">
        <f>(BD122*BE122)</f>
        <v>19488</v>
      </c>
    </row>
    <row r="123" spans="1:72" ht="29.95" customHeight="1">
      <c r="A123" s="458"/>
      <c r="B123" s="451"/>
      <c r="C123" s="451"/>
      <c r="D123" s="459"/>
      <c r="E123" s="5"/>
      <c r="F123" s="460"/>
      <c r="G123" s="586"/>
      <c r="H123" s="654" t="s">
        <v>153</v>
      </c>
      <c r="I123" s="655"/>
      <c r="J123" s="656"/>
      <c r="K123" s="8" t="s">
        <v>154</v>
      </c>
      <c r="L123" s="8" t="s">
        <v>303</v>
      </c>
      <c r="M123" s="183" t="s">
        <v>281</v>
      </c>
      <c r="N123" s="177" t="s">
        <v>378</v>
      </c>
      <c r="O123" s="380" t="s">
        <v>26</v>
      </c>
      <c r="P123" s="107">
        <v>35</v>
      </c>
      <c r="Q123" s="568"/>
      <c r="R123" s="581"/>
      <c r="S123" s="583"/>
      <c r="T123" s="583"/>
      <c r="U123" s="581"/>
      <c r="V123" s="113">
        <v>1</v>
      </c>
      <c r="W123" s="114">
        <f>(P123*V123)</f>
        <v>35</v>
      </c>
      <c r="X123" s="115">
        <v>1192</v>
      </c>
      <c r="Y123" s="114">
        <f>(W123*X123)</f>
        <v>41720</v>
      </c>
      <c r="Z123" s="628"/>
      <c r="AA123" s="221">
        <v>1</v>
      </c>
      <c r="AB123" s="222">
        <f>(P123*AA123)</f>
        <v>35</v>
      </c>
      <c r="AC123" s="233">
        <v>204</v>
      </c>
      <c r="AD123" s="222">
        <f>(AB123*AC123)</f>
        <v>7140</v>
      </c>
      <c r="AE123" s="228">
        <v>1</v>
      </c>
      <c r="AF123" s="229">
        <f>(P123*AE123)</f>
        <v>35</v>
      </c>
      <c r="AG123" s="230">
        <v>112</v>
      </c>
      <c r="AH123" s="229">
        <f>(AF123*AG123)</f>
        <v>3920</v>
      </c>
      <c r="AI123" s="214">
        <v>1</v>
      </c>
      <c r="AJ123" s="215">
        <f>(P123*AI123)</f>
        <v>35</v>
      </c>
      <c r="AK123" s="218">
        <v>72</v>
      </c>
      <c r="AL123" s="215">
        <f>(AJ123*AK123)</f>
        <v>2520</v>
      </c>
      <c r="AM123" s="216">
        <v>1</v>
      </c>
      <c r="AN123" s="217">
        <f>(P123*AM123)</f>
        <v>35</v>
      </c>
      <c r="AO123" s="284">
        <v>68</v>
      </c>
      <c r="AP123" s="217">
        <f>(AN123*AO123)</f>
        <v>2380</v>
      </c>
      <c r="AQ123" s="226">
        <v>1</v>
      </c>
      <c r="AR123" s="227">
        <f>(P123*AQ123)</f>
        <v>35</v>
      </c>
      <c r="AS123" s="303">
        <v>152</v>
      </c>
      <c r="AT123" s="227">
        <f>(AR123*AS123)</f>
        <v>5320</v>
      </c>
      <c r="AU123" s="223">
        <v>1</v>
      </c>
      <c r="AV123" s="224">
        <f>(P123*AU123)</f>
        <v>35</v>
      </c>
      <c r="AW123" s="322">
        <v>116</v>
      </c>
      <c r="AX123" s="224">
        <f>(AV123*AW123)</f>
        <v>4060</v>
      </c>
      <c r="AY123" s="220">
        <v>1</v>
      </c>
      <c r="AZ123" s="225">
        <f>(P123*AY123)</f>
        <v>35</v>
      </c>
      <c r="BA123" s="341">
        <v>120</v>
      </c>
      <c r="BB123" s="225">
        <f>(AZ123*BA123)</f>
        <v>4200</v>
      </c>
      <c r="BC123" s="219">
        <v>1</v>
      </c>
      <c r="BD123" s="213">
        <f>(P123*BC123)</f>
        <v>35</v>
      </c>
      <c r="BE123" s="360">
        <v>348</v>
      </c>
      <c r="BF123" s="213">
        <f>(BD123*BE123)</f>
        <v>12180</v>
      </c>
    </row>
    <row r="124" spans="1:72" ht="42.05" customHeight="1">
      <c r="A124" s="458"/>
      <c r="B124" s="451"/>
      <c r="C124" s="451"/>
      <c r="D124" s="459"/>
      <c r="E124" s="5"/>
      <c r="F124" s="460"/>
      <c r="G124" s="586"/>
      <c r="H124" s="654" t="s">
        <v>155</v>
      </c>
      <c r="I124" s="655"/>
      <c r="J124" s="656"/>
      <c r="K124" s="8" t="s">
        <v>156</v>
      </c>
      <c r="L124" s="8" t="s">
        <v>37</v>
      </c>
      <c r="M124" s="231" t="s">
        <v>379</v>
      </c>
      <c r="N124" s="177" t="s">
        <v>447</v>
      </c>
      <c r="O124" s="380" t="s">
        <v>26</v>
      </c>
      <c r="P124" s="107">
        <v>3</v>
      </c>
      <c r="Q124" s="568"/>
      <c r="R124" s="581"/>
      <c r="S124" s="583"/>
      <c r="T124" s="583"/>
      <c r="U124" s="581"/>
      <c r="V124" s="113">
        <v>3</v>
      </c>
      <c r="W124" s="114">
        <f>(P124*V124)</f>
        <v>9</v>
      </c>
      <c r="X124" s="115">
        <v>1192</v>
      </c>
      <c r="Y124" s="114">
        <f>(W124*X124)</f>
        <v>10728</v>
      </c>
      <c r="Z124" s="628"/>
      <c r="AA124" s="221">
        <v>3</v>
      </c>
      <c r="AB124" s="222">
        <f>(P124*AA124)</f>
        <v>9</v>
      </c>
      <c r="AC124" s="233">
        <v>204</v>
      </c>
      <c r="AD124" s="222">
        <f>(AB124*AC124)</f>
        <v>1836</v>
      </c>
      <c r="AE124" s="228">
        <v>3</v>
      </c>
      <c r="AF124" s="229">
        <f>(P124*AE124)</f>
        <v>9</v>
      </c>
      <c r="AG124" s="230">
        <v>112</v>
      </c>
      <c r="AH124" s="229">
        <f>(AF124*AG124)</f>
        <v>1008</v>
      </c>
      <c r="AI124" s="214">
        <v>3</v>
      </c>
      <c r="AJ124" s="215">
        <f>(P124*AI124)</f>
        <v>9</v>
      </c>
      <c r="AK124" s="218">
        <v>72</v>
      </c>
      <c r="AL124" s="215">
        <f>(AJ124*AK124)</f>
        <v>648</v>
      </c>
      <c r="AM124" s="216">
        <v>3</v>
      </c>
      <c r="AN124" s="217">
        <f>(P124*AM124)</f>
        <v>9</v>
      </c>
      <c r="AO124" s="284">
        <v>68</v>
      </c>
      <c r="AP124" s="217">
        <f>(AN124*AO124)</f>
        <v>612</v>
      </c>
      <c r="AQ124" s="226">
        <v>3</v>
      </c>
      <c r="AR124" s="227">
        <f>(P124*AQ124)</f>
        <v>9</v>
      </c>
      <c r="AS124" s="303">
        <v>152</v>
      </c>
      <c r="AT124" s="227">
        <f>(AR124*AS124)</f>
        <v>1368</v>
      </c>
      <c r="AU124" s="223">
        <v>3</v>
      </c>
      <c r="AV124" s="224">
        <f>(P124*AU124)</f>
        <v>9</v>
      </c>
      <c r="AW124" s="322">
        <v>116</v>
      </c>
      <c r="AX124" s="224">
        <f>(AV124*AW124)</f>
        <v>1044</v>
      </c>
      <c r="AY124" s="220">
        <v>3</v>
      </c>
      <c r="AZ124" s="225">
        <f>(P124*AY124)</f>
        <v>9</v>
      </c>
      <c r="BA124" s="341">
        <v>120</v>
      </c>
      <c r="BB124" s="225">
        <f>(AZ124*BA124)</f>
        <v>1080</v>
      </c>
      <c r="BC124" s="219">
        <v>3</v>
      </c>
      <c r="BD124" s="213">
        <f>(P124*BC124)</f>
        <v>9</v>
      </c>
      <c r="BE124" s="360">
        <v>348</v>
      </c>
      <c r="BF124" s="213">
        <f>(BD124*BE124)</f>
        <v>3132</v>
      </c>
    </row>
    <row r="125" spans="1:72" s="411" customFormat="1" ht="25.05" customHeight="1">
      <c r="A125" s="15"/>
      <c r="B125" s="15"/>
      <c r="C125" s="15"/>
      <c r="D125" s="15"/>
      <c r="E125" s="15"/>
      <c r="F125" s="15"/>
      <c r="G125" s="15"/>
      <c r="H125" s="70"/>
      <c r="I125" s="70"/>
      <c r="J125" s="408"/>
      <c r="K125" s="70"/>
      <c r="L125" s="71"/>
      <c r="M125" s="71"/>
      <c r="N125" s="71"/>
      <c r="O125" s="71"/>
      <c r="P125" s="70"/>
      <c r="Q125" s="409"/>
      <c r="R125" s="402"/>
      <c r="S125" s="410"/>
      <c r="T125" s="410"/>
      <c r="U125" s="402"/>
      <c r="V125" s="409"/>
      <c r="W125" s="402">
        <f>SUM(W100:W124)</f>
        <v>5904</v>
      </c>
      <c r="X125" s="410"/>
      <c r="Y125" s="402">
        <f>SUM(Y100:Y124)</f>
        <v>4158887.9999999995</v>
      </c>
      <c r="Z125" s="409"/>
      <c r="AA125" s="409"/>
      <c r="AB125" s="402">
        <f>SUM(AB100:AB124)</f>
        <v>5904</v>
      </c>
      <c r="AC125" s="410"/>
      <c r="AD125" s="402">
        <f>SUM(AD100:AD124)</f>
        <v>711756</v>
      </c>
      <c r="AE125" s="409"/>
      <c r="AF125" s="402">
        <f>SUM(AF100:AF124)</f>
        <v>5904</v>
      </c>
      <c r="AG125" s="410"/>
      <c r="AH125" s="402">
        <f>SUM(AH100:AH124)</f>
        <v>390768</v>
      </c>
      <c r="AI125" s="409"/>
      <c r="AJ125" s="402">
        <f>SUM(AJ100:AJ124)</f>
        <v>5904</v>
      </c>
      <c r="AK125" s="410"/>
      <c r="AL125" s="402">
        <f>SUM(AL100:AL124)</f>
        <v>251207.99999999997</v>
      </c>
      <c r="AM125" s="409"/>
      <c r="AN125" s="402">
        <f>SUM(AN100:AN124)</f>
        <v>5904</v>
      </c>
      <c r="AO125" s="410"/>
      <c r="AP125" s="402">
        <f>SUM(AP100:AP124)</f>
        <v>237251.99999999997</v>
      </c>
      <c r="AQ125" s="409"/>
      <c r="AR125" s="402">
        <f>SUM(AR100:AR124)</f>
        <v>5904</v>
      </c>
      <c r="AS125" s="410"/>
      <c r="AT125" s="402">
        <f>SUM(AT100:AT124)</f>
        <v>530328</v>
      </c>
      <c r="AU125" s="409"/>
      <c r="AV125" s="402">
        <f>SUM(AV100:AV124)</f>
        <v>5904</v>
      </c>
      <c r="AW125" s="410"/>
      <c r="AX125" s="402">
        <f>SUM(AX100:AX124)</f>
        <v>404724</v>
      </c>
      <c r="AY125" s="409"/>
      <c r="AZ125" s="402">
        <f>SUM(AZ100:AZ124)</f>
        <v>5904</v>
      </c>
      <c r="BA125" s="410"/>
      <c r="BB125" s="402">
        <f>SUM(BB100:BB124)</f>
        <v>418680</v>
      </c>
      <c r="BC125" s="409"/>
      <c r="BD125" s="402">
        <f>SUM(BD100:BD124)</f>
        <v>5904</v>
      </c>
      <c r="BE125" s="410"/>
      <c r="BF125" s="402">
        <f>SUM(BF100:BF124)</f>
        <v>1214172</v>
      </c>
      <c r="BH125" s="393">
        <f>(AD125+AH125+AL125+AP125+AT125+AX125+BB125+BF125)</f>
        <v>4158888</v>
      </c>
      <c r="BI125" s="406"/>
      <c r="BJ125" s="412"/>
      <c r="BK125" s="412"/>
      <c r="BL125" s="412"/>
      <c r="BM125" s="412"/>
      <c r="BN125" s="412"/>
      <c r="BO125" s="412"/>
      <c r="BP125" s="412"/>
      <c r="BQ125" s="412"/>
      <c r="BR125" s="412"/>
      <c r="BS125" s="412"/>
      <c r="BT125" s="412"/>
    </row>
    <row r="126" spans="1:72" s="38" customFormat="1" ht="25.05" customHeight="1">
      <c r="A126" s="413"/>
      <c r="B126" s="413"/>
      <c r="C126" s="413"/>
      <c r="D126" s="413"/>
      <c r="E126" s="413"/>
      <c r="F126" s="413"/>
      <c r="G126" s="413"/>
      <c r="H126" s="41"/>
      <c r="I126" s="41"/>
      <c r="J126" s="42"/>
      <c r="K126" s="41"/>
      <c r="L126" s="43"/>
      <c r="M126" s="43"/>
      <c r="N126" s="43"/>
      <c r="O126" s="43"/>
      <c r="P126" s="41"/>
      <c r="Q126" s="44"/>
      <c r="R126" s="407"/>
      <c r="S126" s="45"/>
      <c r="T126" s="45"/>
      <c r="U126" s="407"/>
      <c r="V126" s="44"/>
      <c r="W126" s="407"/>
      <c r="X126" s="443" t="s">
        <v>414</v>
      </c>
      <c r="Y126" s="407">
        <f>(Y125*4%)</f>
        <v>166355.51999999999</v>
      </c>
      <c r="Z126" s="44"/>
      <c r="AA126" s="44"/>
      <c r="AB126" s="407"/>
      <c r="AC126" s="443"/>
      <c r="AD126" s="407">
        <f>(AD125*4%)</f>
        <v>28470.240000000002</v>
      </c>
      <c r="AE126" s="44"/>
      <c r="AF126" s="407"/>
      <c r="AG126" s="45"/>
      <c r="AH126" s="407">
        <f>(AH125*4%)</f>
        <v>15630.720000000001</v>
      </c>
      <c r="AI126" s="44"/>
      <c r="AJ126" s="407"/>
      <c r="AK126" s="45"/>
      <c r="AL126" s="407">
        <f>(AL125*4%)</f>
        <v>10048.32</v>
      </c>
      <c r="AM126" s="44"/>
      <c r="AN126" s="407"/>
      <c r="AO126" s="45"/>
      <c r="AP126" s="407">
        <f>(AP125*4%)</f>
        <v>9490.08</v>
      </c>
      <c r="AQ126" s="44"/>
      <c r="AR126" s="407"/>
      <c r="AS126" s="45"/>
      <c r="AT126" s="407">
        <f>(AT125*4%)</f>
        <v>21213.119999999999</v>
      </c>
      <c r="AU126" s="44"/>
      <c r="AV126" s="407"/>
      <c r="AW126" s="45"/>
      <c r="AX126" s="407">
        <f>(AX125*4%)</f>
        <v>16188.960000000001</v>
      </c>
      <c r="AY126" s="44"/>
      <c r="AZ126" s="407"/>
      <c r="BA126" s="45"/>
      <c r="BB126" s="407">
        <f>(BB125*4%)</f>
        <v>16747.2</v>
      </c>
      <c r="BC126" s="44"/>
      <c r="BD126" s="407"/>
      <c r="BE126" s="45"/>
      <c r="BF126" s="407">
        <f>(BF125*4%)</f>
        <v>48566.879999999997</v>
      </c>
      <c r="BH126" s="39">
        <f t="shared" ref="BH126:BH127" si="86">(AD126+AH126+AL126+AP126+AT126+AX126+BB126+BF126)</f>
        <v>166355.52000000002</v>
      </c>
      <c r="BI126" s="64"/>
      <c r="BJ126" s="64"/>
      <c r="BK126" s="64"/>
      <c r="BL126" s="64"/>
      <c r="BM126" s="64"/>
      <c r="BN126" s="64"/>
      <c r="BO126" s="64"/>
      <c r="BP126" s="64"/>
      <c r="BQ126" s="64"/>
      <c r="BR126" s="64"/>
      <c r="BS126" s="64"/>
      <c r="BT126" s="64"/>
    </row>
    <row r="127" spans="1:72" s="38" customFormat="1" ht="25.05" customHeight="1">
      <c r="A127" s="413"/>
      <c r="B127" s="413"/>
      <c r="C127" s="413"/>
      <c r="D127" s="413"/>
      <c r="E127" s="413"/>
      <c r="F127" s="413"/>
      <c r="G127" s="413"/>
      <c r="H127" s="41"/>
      <c r="I127" s="41"/>
      <c r="J127" s="42"/>
      <c r="K127" s="41"/>
      <c r="L127" s="43"/>
      <c r="M127" s="43"/>
      <c r="N127" s="43"/>
      <c r="O127" s="43"/>
      <c r="P127" s="41"/>
      <c r="Q127" s="44"/>
      <c r="R127" s="407"/>
      <c r="S127" s="45"/>
      <c r="T127" s="45"/>
      <c r="U127" s="407"/>
      <c r="V127" s="44"/>
      <c r="W127" s="407"/>
      <c r="X127" s="443" t="s">
        <v>416</v>
      </c>
      <c r="Y127" s="407">
        <f>(Y125+Y126)</f>
        <v>4325243.5199999996</v>
      </c>
      <c r="Z127" s="44"/>
      <c r="AA127" s="44"/>
      <c r="AB127" s="407"/>
      <c r="AC127" s="443"/>
      <c r="AD127" s="407">
        <f>(AD125+AD126)</f>
        <v>740226.24</v>
      </c>
      <c r="AE127" s="44"/>
      <c r="AF127" s="407"/>
      <c r="AG127" s="45"/>
      <c r="AH127" s="407">
        <f>(AH125+AH126)</f>
        <v>406398.71999999997</v>
      </c>
      <c r="AI127" s="44"/>
      <c r="AJ127" s="407"/>
      <c r="AK127" s="45"/>
      <c r="AL127" s="407">
        <f>(AL125+AL126)</f>
        <v>261256.31999999998</v>
      </c>
      <c r="AM127" s="44"/>
      <c r="AN127" s="407"/>
      <c r="AO127" s="45"/>
      <c r="AP127" s="407">
        <f>(AP125+AP126)</f>
        <v>246742.07999999996</v>
      </c>
      <c r="AQ127" s="44"/>
      <c r="AR127" s="407"/>
      <c r="AS127" s="45"/>
      <c r="AT127" s="407">
        <f>(AT125+AT126)</f>
        <v>551541.12</v>
      </c>
      <c r="AU127" s="44"/>
      <c r="AV127" s="407"/>
      <c r="AW127" s="45"/>
      <c r="AX127" s="407">
        <f>(AX125+AX126)</f>
        <v>420912.96</v>
      </c>
      <c r="AY127" s="44"/>
      <c r="AZ127" s="407"/>
      <c r="BA127" s="45"/>
      <c r="BB127" s="407">
        <f>(BB125+BB126)</f>
        <v>435427.2</v>
      </c>
      <c r="BC127" s="44"/>
      <c r="BD127" s="407"/>
      <c r="BE127" s="45"/>
      <c r="BF127" s="407">
        <f>(BF125+BF126)</f>
        <v>1262738.8799999999</v>
      </c>
      <c r="BH127" s="39">
        <f t="shared" si="86"/>
        <v>4325243.5199999996</v>
      </c>
      <c r="BI127" s="64"/>
      <c r="BJ127" s="64"/>
      <c r="BK127" s="64"/>
      <c r="BL127" s="64"/>
      <c r="BM127" s="64"/>
      <c r="BN127" s="64"/>
      <c r="BO127" s="64"/>
      <c r="BP127" s="64"/>
      <c r="BQ127" s="64"/>
      <c r="BR127" s="64"/>
      <c r="BS127" s="64"/>
      <c r="BT127" s="64"/>
    </row>
    <row r="128" spans="1:72" s="411" customFormat="1" ht="25.05" customHeight="1">
      <c r="A128" s="15"/>
      <c r="B128" s="15"/>
      <c r="C128" s="15"/>
      <c r="D128" s="502" t="s">
        <v>398</v>
      </c>
      <c r="E128" s="502"/>
      <c r="F128" s="502"/>
      <c r="G128" s="502"/>
      <c r="H128" s="502"/>
      <c r="I128" s="502"/>
      <c r="J128" s="502"/>
      <c r="K128" s="502"/>
      <c r="L128" s="502"/>
      <c r="M128" s="502"/>
      <c r="N128" s="502"/>
      <c r="O128" s="502"/>
      <c r="P128" s="502"/>
      <c r="Q128" s="409"/>
      <c r="R128" s="402"/>
      <c r="S128" s="410"/>
      <c r="T128" s="410"/>
      <c r="U128" s="402"/>
      <c r="V128" s="409"/>
      <c r="W128" s="402"/>
      <c r="X128" s="410"/>
      <c r="Y128" s="402">
        <v>595400</v>
      </c>
      <c r="Z128" s="409"/>
      <c r="AA128" s="409"/>
      <c r="AB128" s="402"/>
      <c r="AC128" s="410"/>
      <c r="AD128" s="402">
        <v>89310</v>
      </c>
      <c r="AE128" s="409"/>
      <c r="AF128" s="402"/>
      <c r="AG128" s="410"/>
      <c r="AH128" s="402">
        <v>35724</v>
      </c>
      <c r="AI128" s="409"/>
      <c r="AJ128" s="402"/>
      <c r="AK128" s="410"/>
      <c r="AL128" s="402">
        <v>35724</v>
      </c>
      <c r="AM128" s="409"/>
      <c r="AN128" s="402"/>
      <c r="AO128" s="410"/>
      <c r="AP128" s="402">
        <v>29770</v>
      </c>
      <c r="AQ128" s="409"/>
      <c r="AR128" s="402"/>
      <c r="AS128" s="410"/>
      <c r="AT128" s="402">
        <v>71448</v>
      </c>
      <c r="AU128" s="409"/>
      <c r="AV128" s="402"/>
      <c r="AW128" s="410"/>
      <c r="AX128" s="402">
        <v>71448</v>
      </c>
      <c r="AY128" s="409"/>
      <c r="AZ128" s="402"/>
      <c r="BA128" s="410"/>
      <c r="BB128" s="402">
        <v>89310</v>
      </c>
      <c r="BC128" s="409"/>
      <c r="BD128" s="402"/>
      <c r="BE128" s="410"/>
      <c r="BF128" s="402">
        <v>172666</v>
      </c>
      <c r="BH128" s="393">
        <f>(AD128+AH128+AL128+AP128+AT128+AX128+BB128+BF128)</f>
        <v>595400</v>
      </c>
      <c r="BI128" s="406"/>
      <c r="BJ128" s="412"/>
      <c r="BK128" s="412"/>
      <c r="BL128" s="412"/>
      <c r="BM128" s="412"/>
      <c r="BN128" s="412"/>
      <c r="BO128" s="412"/>
      <c r="BP128" s="412"/>
      <c r="BQ128" s="412"/>
      <c r="BR128" s="412"/>
      <c r="BS128" s="412"/>
      <c r="BT128" s="412"/>
    </row>
    <row r="129" spans="1:72" s="411" customFormat="1" ht="25.05" customHeight="1">
      <c r="A129" s="15"/>
      <c r="B129" s="15"/>
      <c r="C129" s="15"/>
      <c r="D129" s="442"/>
      <c r="E129" s="442"/>
      <c r="F129" s="442"/>
      <c r="G129" s="442"/>
      <c r="H129" s="442"/>
      <c r="I129" s="442"/>
      <c r="J129" s="442"/>
      <c r="K129" s="442"/>
      <c r="L129" s="442"/>
      <c r="M129" s="442"/>
      <c r="N129" s="442"/>
      <c r="O129" s="442"/>
      <c r="P129" s="442"/>
      <c r="Q129" s="409"/>
      <c r="R129" s="402"/>
      <c r="S129" s="410"/>
      <c r="T129" s="410"/>
      <c r="U129" s="402"/>
      <c r="V129" s="409"/>
      <c r="W129" s="402"/>
      <c r="X129" s="443" t="s">
        <v>414</v>
      </c>
      <c r="Y129" s="407">
        <f>(Y128*4%)</f>
        <v>23816</v>
      </c>
      <c r="Z129" s="409"/>
      <c r="AA129" s="409"/>
      <c r="AB129" s="402"/>
      <c r="AC129" s="443"/>
      <c r="AD129" s="407">
        <f>(AD128*4%)</f>
        <v>3572.4</v>
      </c>
      <c r="AE129" s="409"/>
      <c r="AF129" s="402"/>
      <c r="AG129" s="410"/>
      <c r="AH129" s="407">
        <f>(AH128*4%)</f>
        <v>1428.96</v>
      </c>
      <c r="AI129" s="409"/>
      <c r="AJ129" s="402"/>
      <c r="AK129" s="410"/>
      <c r="AL129" s="407">
        <f>(AL128*4%)</f>
        <v>1428.96</v>
      </c>
      <c r="AM129" s="409"/>
      <c r="AN129" s="402"/>
      <c r="AO129" s="410"/>
      <c r="AP129" s="407">
        <f>(AP128*4%)</f>
        <v>1190.8</v>
      </c>
      <c r="AQ129" s="409"/>
      <c r="AR129" s="402"/>
      <c r="AS129" s="410"/>
      <c r="AT129" s="407">
        <f>(AT128*4%)</f>
        <v>2857.92</v>
      </c>
      <c r="AU129" s="409"/>
      <c r="AV129" s="402"/>
      <c r="AW129" s="410"/>
      <c r="AX129" s="407">
        <f>(AX128*4%)</f>
        <v>2857.92</v>
      </c>
      <c r="AY129" s="409"/>
      <c r="AZ129" s="402"/>
      <c r="BA129" s="410"/>
      <c r="BB129" s="407">
        <f>(BB128*4%)</f>
        <v>3572.4</v>
      </c>
      <c r="BC129" s="409"/>
      <c r="BD129" s="402"/>
      <c r="BE129" s="410"/>
      <c r="BF129" s="407">
        <f>(BF128*4%)</f>
        <v>6906.64</v>
      </c>
      <c r="BH129" s="39">
        <f t="shared" ref="BH129:BH130" si="87">(AD129+AH129+AL129+AP129+AT129+AX129+BB129+BF129)</f>
        <v>23816</v>
      </c>
      <c r="BI129" s="406"/>
      <c r="BJ129" s="412"/>
      <c r="BK129" s="412"/>
      <c r="BL129" s="412"/>
      <c r="BM129" s="412"/>
      <c r="BN129" s="412"/>
      <c r="BO129" s="412"/>
      <c r="BP129" s="412"/>
      <c r="BQ129" s="412"/>
      <c r="BR129" s="412"/>
      <c r="BS129" s="412"/>
      <c r="BT129" s="412"/>
    </row>
    <row r="130" spans="1:72" s="405" customFormat="1" ht="25.05" customHeight="1">
      <c r="A130" s="15"/>
      <c r="B130" s="15"/>
      <c r="C130" s="15"/>
      <c r="D130" s="15"/>
      <c r="E130" s="15"/>
      <c r="F130" s="15"/>
      <c r="G130" s="15"/>
      <c r="H130" s="17"/>
      <c r="I130" s="17"/>
      <c r="J130" s="126"/>
      <c r="K130" s="17"/>
      <c r="L130" s="19"/>
      <c r="M130" s="19"/>
      <c r="N130" s="19"/>
      <c r="O130" s="19"/>
      <c r="P130" s="17"/>
      <c r="Q130" s="399"/>
      <c r="R130" s="402"/>
      <c r="S130" s="400"/>
      <c r="T130" s="400"/>
      <c r="U130" s="402"/>
      <c r="V130" s="399"/>
      <c r="W130" s="402"/>
      <c r="X130" s="443" t="s">
        <v>416</v>
      </c>
      <c r="Y130" s="407">
        <f>(Y128+Y129)</f>
        <v>619216</v>
      </c>
      <c r="Z130" s="399"/>
      <c r="AA130" s="399"/>
      <c r="AB130" s="402"/>
      <c r="AC130" s="443"/>
      <c r="AD130" s="407">
        <f>(AD128+AD129)</f>
        <v>92882.4</v>
      </c>
      <c r="AE130" s="399"/>
      <c r="AF130" s="402"/>
      <c r="AG130" s="400"/>
      <c r="AH130" s="407">
        <f>(AH128+AH129)</f>
        <v>37152.959999999999</v>
      </c>
      <c r="AI130" s="399"/>
      <c r="AJ130" s="402"/>
      <c r="AK130" s="400"/>
      <c r="AL130" s="407">
        <f>(AL128+AL129)</f>
        <v>37152.959999999999</v>
      </c>
      <c r="AM130" s="399"/>
      <c r="AN130" s="402"/>
      <c r="AO130" s="400"/>
      <c r="AP130" s="407">
        <f>(AP128+AP129)</f>
        <v>30960.799999999999</v>
      </c>
      <c r="AQ130" s="399"/>
      <c r="AR130" s="402"/>
      <c r="AS130" s="400"/>
      <c r="AT130" s="407">
        <f>(AT128+AT129)</f>
        <v>74305.919999999998</v>
      </c>
      <c r="AU130" s="399"/>
      <c r="AV130" s="402"/>
      <c r="AW130" s="400"/>
      <c r="AX130" s="407">
        <f>(AX128+AX129)</f>
        <v>74305.919999999998</v>
      </c>
      <c r="AY130" s="399"/>
      <c r="AZ130" s="402"/>
      <c r="BA130" s="400"/>
      <c r="BB130" s="407">
        <f>(BB128+BB129)</f>
        <v>92882.4</v>
      </c>
      <c r="BC130" s="399"/>
      <c r="BD130" s="402"/>
      <c r="BE130" s="400"/>
      <c r="BF130" s="407">
        <f>(BF128+BF129)</f>
        <v>179572.64</v>
      </c>
      <c r="BH130" s="39">
        <f t="shared" si="87"/>
        <v>619216</v>
      </c>
      <c r="BI130" s="406"/>
      <c r="BJ130" s="406"/>
      <c r="BK130" s="406"/>
      <c r="BL130" s="406"/>
      <c r="BM130" s="406"/>
      <c r="BN130" s="406"/>
      <c r="BO130" s="406"/>
      <c r="BP130" s="406"/>
      <c r="BQ130" s="406"/>
      <c r="BR130" s="406"/>
      <c r="BS130" s="406"/>
      <c r="BT130" s="406"/>
    </row>
    <row r="131" spans="1:72" ht="50" customHeight="1">
      <c r="A131" s="450" t="s">
        <v>496</v>
      </c>
      <c r="B131" s="450" t="s">
        <v>9</v>
      </c>
      <c r="C131" s="450" t="s">
        <v>495</v>
      </c>
      <c r="D131" s="677" t="s">
        <v>7</v>
      </c>
      <c r="E131" s="99"/>
      <c r="F131" s="457" t="s">
        <v>6</v>
      </c>
      <c r="G131" s="679" t="s">
        <v>11</v>
      </c>
      <c r="H131" s="679" t="s">
        <v>0</v>
      </c>
      <c r="I131" s="679"/>
      <c r="J131" s="679"/>
      <c r="K131" s="681" t="s">
        <v>1</v>
      </c>
      <c r="L131" s="681" t="s">
        <v>2</v>
      </c>
      <c r="M131" s="681" t="s">
        <v>229</v>
      </c>
      <c r="N131" s="681" t="s">
        <v>20</v>
      </c>
      <c r="O131" s="681" t="s">
        <v>28</v>
      </c>
      <c r="P131" s="683" t="s">
        <v>12</v>
      </c>
      <c r="Q131" s="488" t="s">
        <v>15</v>
      </c>
      <c r="R131" s="488"/>
      <c r="S131" s="488"/>
      <c r="T131" s="488"/>
      <c r="U131" s="488"/>
      <c r="V131" s="489" t="s">
        <v>347</v>
      </c>
      <c r="W131" s="489"/>
      <c r="X131" s="489"/>
      <c r="Y131" s="489"/>
      <c r="Z131" s="389" t="s">
        <v>19</v>
      </c>
      <c r="AA131" s="490" t="s">
        <v>348</v>
      </c>
      <c r="AB131" s="490"/>
      <c r="AC131" s="490"/>
      <c r="AD131" s="490"/>
      <c r="AE131" s="491" t="s">
        <v>349</v>
      </c>
      <c r="AF131" s="491"/>
      <c r="AG131" s="491"/>
      <c r="AH131" s="491"/>
      <c r="AI131" s="505" t="s">
        <v>350</v>
      </c>
      <c r="AJ131" s="505"/>
      <c r="AK131" s="505"/>
      <c r="AL131" s="505"/>
      <c r="AM131" s="506" t="s">
        <v>351</v>
      </c>
      <c r="AN131" s="506"/>
      <c r="AO131" s="506"/>
      <c r="AP131" s="506"/>
      <c r="AQ131" s="507" t="s">
        <v>352</v>
      </c>
      <c r="AR131" s="507"/>
      <c r="AS131" s="507"/>
      <c r="AT131" s="507"/>
      <c r="AU131" s="508" t="s">
        <v>353</v>
      </c>
      <c r="AV131" s="508"/>
      <c r="AW131" s="508"/>
      <c r="AX131" s="508"/>
      <c r="AY131" s="509" t="s">
        <v>354</v>
      </c>
      <c r="AZ131" s="509"/>
      <c r="BA131" s="509"/>
      <c r="BB131" s="509"/>
      <c r="BC131" s="503" t="s">
        <v>355</v>
      </c>
      <c r="BD131" s="503"/>
      <c r="BE131" s="503"/>
      <c r="BF131" s="503"/>
    </row>
    <row r="132" spans="1:72" ht="42.05" customHeight="1">
      <c r="A132" s="450"/>
      <c r="B132" s="450"/>
      <c r="C132" s="450"/>
      <c r="D132" s="678"/>
      <c r="E132" s="390" t="s">
        <v>8</v>
      </c>
      <c r="F132" s="457"/>
      <c r="G132" s="680"/>
      <c r="H132" s="680"/>
      <c r="I132" s="680"/>
      <c r="J132" s="680"/>
      <c r="K132" s="682"/>
      <c r="L132" s="682"/>
      <c r="M132" s="682"/>
      <c r="N132" s="682"/>
      <c r="O132" s="682"/>
      <c r="P132" s="684"/>
      <c r="Q132" s="480" t="s">
        <v>24</v>
      </c>
      <c r="R132" s="482" t="s">
        <v>23</v>
      </c>
      <c r="S132" s="623" t="s">
        <v>17</v>
      </c>
      <c r="T132" s="624"/>
      <c r="U132" s="482" t="s">
        <v>14</v>
      </c>
      <c r="V132" s="480" t="s">
        <v>53</v>
      </c>
      <c r="W132" s="478" t="s">
        <v>54</v>
      </c>
      <c r="X132" s="492" t="s">
        <v>89</v>
      </c>
      <c r="Y132" s="478" t="s">
        <v>14</v>
      </c>
      <c r="Z132" s="480" t="s">
        <v>25</v>
      </c>
      <c r="AA132" s="552" t="s">
        <v>53</v>
      </c>
      <c r="AB132" s="536" t="s">
        <v>54</v>
      </c>
      <c r="AC132" s="559" t="s">
        <v>89</v>
      </c>
      <c r="AD132" s="536" t="s">
        <v>14</v>
      </c>
      <c r="AE132" s="529" t="s">
        <v>53</v>
      </c>
      <c r="AF132" s="530" t="s">
        <v>54</v>
      </c>
      <c r="AG132" s="641" t="s">
        <v>89</v>
      </c>
      <c r="AH132" s="530" t="s">
        <v>14</v>
      </c>
      <c r="AI132" s="531" t="s">
        <v>53</v>
      </c>
      <c r="AJ132" s="532" t="s">
        <v>54</v>
      </c>
      <c r="AK132" s="629" t="s">
        <v>89</v>
      </c>
      <c r="AL132" s="532" t="s">
        <v>14</v>
      </c>
      <c r="AM132" s="533" t="s">
        <v>53</v>
      </c>
      <c r="AN132" s="534" t="s">
        <v>54</v>
      </c>
      <c r="AO132" s="694" t="s">
        <v>89</v>
      </c>
      <c r="AP132" s="534" t="s">
        <v>14</v>
      </c>
      <c r="AQ132" s="550" t="s">
        <v>53</v>
      </c>
      <c r="AR132" s="547" t="s">
        <v>54</v>
      </c>
      <c r="AS132" s="527" t="s">
        <v>89</v>
      </c>
      <c r="AT132" s="547" t="s">
        <v>14</v>
      </c>
      <c r="AU132" s="541" t="s">
        <v>53</v>
      </c>
      <c r="AV132" s="542" t="s">
        <v>54</v>
      </c>
      <c r="AW132" s="516" t="s">
        <v>89</v>
      </c>
      <c r="AX132" s="542" t="s">
        <v>14</v>
      </c>
      <c r="AY132" s="543" t="s">
        <v>53</v>
      </c>
      <c r="AZ132" s="544" t="s">
        <v>54</v>
      </c>
      <c r="BA132" s="518" t="s">
        <v>89</v>
      </c>
      <c r="BB132" s="544" t="s">
        <v>14</v>
      </c>
      <c r="BC132" s="545" t="s">
        <v>53</v>
      </c>
      <c r="BD132" s="546" t="s">
        <v>54</v>
      </c>
      <c r="BE132" s="525" t="s">
        <v>89</v>
      </c>
      <c r="BF132" s="546" t="s">
        <v>14</v>
      </c>
      <c r="BG132" s="7"/>
      <c r="BH132" s="394"/>
      <c r="BI132" s="66"/>
      <c r="BJ132" s="66"/>
      <c r="BK132" s="66"/>
      <c r="BL132" s="66"/>
      <c r="BM132" s="66"/>
      <c r="BN132" s="66"/>
      <c r="BO132" s="66"/>
      <c r="BP132" s="66"/>
      <c r="BQ132" s="66"/>
    </row>
    <row r="133" spans="1:72" ht="40.049999999999997" customHeight="1">
      <c r="A133" s="450"/>
      <c r="B133" s="450"/>
      <c r="C133" s="450"/>
      <c r="D133" s="678"/>
      <c r="E133" s="94"/>
      <c r="F133" s="391"/>
      <c r="G133" s="680"/>
      <c r="H133" s="680"/>
      <c r="I133" s="680"/>
      <c r="J133" s="680"/>
      <c r="K133" s="682"/>
      <c r="L133" s="682"/>
      <c r="M133" s="682"/>
      <c r="N133" s="682"/>
      <c r="O133" s="682"/>
      <c r="P133" s="684"/>
      <c r="Q133" s="481"/>
      <c r="R133" s="483"/>
      <c r="S133" s="108" t="s">
        <v>16</v>
      </c>
      <c r="T133" s="108" t="s">
        <v>18</v>
      </c>
      <c r="U133" s="483"/>
      <c r="V133" s="481"/>
      <c r="W133" s="478"/>
      <c r="X133" s="535"/>
      <c r="Y133" s="478"/>
      <c r="Z133" s="481"/>
      <c r="AA133" s="552"/>
      <c r="AB133" s="536"/>
      <c r="AC133" s="560"/>
      <c r="AD133" s="536"/>
      <c r="AE133" s="529"/>
      <c r="AF133" s="530"/>
      <c r="AG133" s="642"/>
      <c r="AH133" s="530"/>
      <c r="AI133" s="531"/>
      <c r="AJ133" s="532"/>
      <c r="AK133" s="630"/>
      <c r="AL133" s="532"/>
      <c r="AM133" s="533"/>
      <c r="AN133" s="534"/>
      <c r="AO133" s="705"/>
      <c r="AP133" s="534"/>
      <c r="AQ133" s="550"/>
      <c r="AR133" s="547"/>
      <c r="AS133" s="717"/>
      <c r="AT133" s="547"/>
      <c r="AU133" s="541"/>
      <c r="AV133" s="542"/>
      <c r="AW133" s="551"/>
      <c r="AX133" s="542"/>
      <c r="AY133" s="543"/>
      <c r="AZ133" s="544"/>
      <c r="BA133" s="548"/>
      <c r="BB133" s="544"/>
      <c r="BC133" s="545"/>
      <c r="BD133" s="546"/>
      <c r="BE133" s="549"/>
      <c r="BF133" s="546"/>
      <c r="BG133" s="7"/>
      <c r="BI133" s="66"/>
      <c r="BJ133" s="66"/>
      <c r="BK133" s="66"/>
      <c r="BL133" s="66"/>
      <c r="BM133" s="66"/>
      <c r="BN133" s="66"/>
      <c r="BO133" s="66"/>
      <c r="BP133" s="66"/>
      <c r="BQ133" s="66"/>
    </row>
    <row r="134" spans="1:72" ht="150.05000000000001" customHeight="1">
      <c r="A134" s="599">
        <v>3</v>
      </c>
      <c r="B134" s="454" t="s">
        <v>222</v>
      </c>
      <c r="C134" s="454" t="s">
        <v>37</v>
      </c>
      <c r="D134" s="454" t="s">
        <v>157</v>
      </c>
      <c r="E134" s="111"/>
      <c r="F134" s="454">
        <v>445</v>
      </c>
      <c r="G134" s="537" t="s">
        <v>106</v>
      </c>
      <c r="H134" s="539" t="s">
        <v>96</v>
      </c>
      <c r="I134" s="539"/>
      <c r="J134" s="673"/>
      <c r="K134" s="378" t="s">
        <v>97</v>
      </c>
      <c r="L134" s="10" t="s">
        <v>276</v>
      </c>
      <c r="M134" s="10" t="s">
        <v>277</v>
      </c>
      <c r="N134" s="10" t="s">
        <v>380</v>
      </c>
      <c r="O134" s="379" t="s">
        <v>26</v>
      </c>
      <c r="P134" s="109">
        <v>4500</v>
      </c>
      <c r="Q134" s="113">
        <v>1</v>
      </c>
      <c r="R134" s="114">
        <f>(P134*Q134)</f>
        <v>4500</v>
      </c>
      <c r="S134" s="115">
        <v>445</v>
      </c>
      <c r="T134" s="115">
        <v>445</v>
      </c>
      <c r="U134" s="114">
        <f>(R134*(S134+T134))</f>
        <v>4005000</v>
      </c>
      <c r="V134" s="113">
        <v>1</v>
      </c>
      <c r="W134" s="114">
        <f>(P134*V134)</f>
        <v>4500</v>
      </c>
      <c r="X134" s="115">
        <v>298</v>
      </c>
      <c r="Y134" s="114">
        <f>(W134*X134)</f>
        <v>1341000</v>
      </c>
      <c r="Z134" s="113">
        <v>1</v>
      </c>
      <c r="AA134" s="221">
        <v>1</v>
      </c>
      <c r="AB134" s="222">
        <f>(P134*AA134)</f>
        <v>4500</v>
      </c>
      <c r="AC134" s="233">
        <v>51</v>
      </c>
      <c r="AD134" s="222">
        <f>(AB134*AC134)</f>
        <v>229500</v>
      </c>
      <c r="AE134" s="228">
        <v>1</v>
      </c>
      <c r="AF134" s="229">
        <f>(P134*AE134)</f>
        <v>4500</v>
      </c>
      <c r="AG134" s="230">
        <v>28</v>
      </c>
      <c r="AH134" s="229">
        <f>(AF134*AG134)</f>
        <v>126000</v>
      </c>
      <c r="AI134" s="214">
        <v>1</v>
      </c>
      <c r="AJ134" s="215">
        <f>(P134*AI134)</f>
        <v>4500</v>
      </c>
      <c r="AK134" s="218">
        <v>18</v>
      </c>
      <c r="AL134" s="215">
        <f>(AJ134*AK134)</f>
        <v>81000</v>
      </c>
      <c r="AM134" s="216">
        <v>1</v>
      </c>
      <c r="AN134" s="217">
        <f>(P134*AM134)</f>
        <v>4500</v>
      </c>
      <c r="AO134" s="284">
        <v>17</v>
      </c>
      <c r="AP134" s="217">
        <f>(AN134*AO134)</f>
        <v>76500</v>
      </c>
      <c r="AQ134" s="226">
        <v>1</v>
      </c>
      <c r="AR134" s="227">
        <f>(P134*AQ134)</f>
        <v>4500</v>
      </c>
      <c r="AS134" s="303">
        <v>38</v>
      </c>
      <c r="AT134" s="227">
        <f>(AR134*AS134)</f>
        <v>171000</v>
      </c>
      <c r="AU134" s="223">
        <v>1</v>
      </c>
      <c r="AV134" s="224">
        <f>(P134*AU134)</f>
        <v>4500</v>
      </c>
      <c r="AW134" s="322">
        <v>29</v>
      </c>
      <c r="AX134" s="224">
        <f>(AV134*AW134)</f>
        <v>130500</v>
      </c>
      <c r="AY134" s="220">
        <v>1</v>
      </c>
      <c r="AZ134" s="225">
        <f>(P134*AY134)</f>
        <v>4500</v>
      </c>
      <c r="BA134" s="341">
        <v>30</v>
      </c>
      <c r="BB134" s="225">
        <f>(AZ134*BA134)</f>
        <v>135000</v>
      </c>
      <c r="BC134" s="219">
        <v>1</v>
      </c>
      <c r="BD134" s="213">
        <f>(P134*BC134)</f>
        <v>4500</v>
      </c>
      <c r="BE134" s="360">
        <v>87</v>
      </c>
      <c r="BF134" s="213">
        <f>(BD134*BE134)</f>
        <v>391500</v>
      </c>
    </row>
    <row r="135" spans="1:72" ht="42.05" customHeight="1">
      <c r="A135" s="599"/>
      <c r="B135" s="454"/>
      <c r="C135" s="454"/>
      <c r="D135" s="454"/>
      <c r="E135" s="111"/>
      <c r="F135" s="454"/>
      <c r="G135" s="537"/>
      <c r="H135" s="577" t="s">
        <v>100</v>
      </c>
      <c r="I135" s="578"/>
      <c r="J135" s="579"/>
      <c r="K135" s="139" t="s">
        <v>101</v>
      </c>
      <c r="L135" s="10" t="s">
        <v>260</v>
      </c>
      <c r="M135" s="10" t="s">
        <v>261</v>
      </c>
      <c r="N135" s="10" t="s">
        <v>370</v>
      </c>
      <c r="O135" s="379" t="s">
        <v>26</v>
      </c>
      <c r="P135" s="110">
        <v>4.5</v>
      </c>
      <c r="Q135" s="105"/>
      <c r="R135" s="103"/>
      <c r="S135" s="101"/>
      <c r="T135" s="101"/>
      <c r="U135" s="103"/>
      <c r="V135" s="567">
        <v>120</v>
      </c>
      <c r="W135" s="580">
        <f>(P135*V135)</f>
        <v>540</v>
      </c>
      <c r="X135" s="582">
        <v>1192</v>
      </c>
      <c r="Y135" s="580">
        <f t="shared" ref="Y135" si="88">(W135*X135)</f>
        <v>643680</v>
      </c>
      <c r="Z135" s="105"/>
      <c r="AA135" s="556">
        <v>120</v>
      </c>
      <c r="AB135" s="553">
        <f>(P135*AA135)</f>
        <v>540</v>
      </c>
      <c r="AC135" s="649">
        <v>204</v>
      </c>
      <c r="AD135" s="553">
        <f t="shared" ref="AD135" si="89">(AB135*AC135)</f>
        <v>110160</v>
      </c>
      <c r="AE135" s="564">
        <v>120</v>
      </c>
      <c r="AF135" s="561">
        <f>(P135*AE135)</f>
        <v>540</v>
      </c>
      <c r="AG135" s="644">
        <v>112</v>
      </c>
      <c r="AH135" s="561">
        <f t="shared" ref="AH135" si="90">(AF135*AG135)</f>
        <v>60480</v>
      </c>
      <c r="AI135" s="659">
        <v>120</v>
      </c>
      <c r="AJ135" s="632">
        <f>(P135*AI135)</f>
        <v>540</v>
      </c>
      <c r="AK135" s="635">
        <v>72</v>
      </c>
      <c r="AL135" s="632">
        <f t="shared" ref="AL135" si="91">(AJ135*AK135)</f>
        <v>38880</v>
      </c>
      <c r="AM135" s="711">
        <v>120</v>
      </c>
      <c r="AN135" s="638">
        <f>(P135*AM135)</f>
        <v>540</v>
      </c>
      <c r="AO135" s="708">
        <v>68</v>
      </c>
      <c r="AP135" s="638">
        <f t="shared" ref="AP135" si="92">(AN135*AO135)</f>
        <v>36720</v>
      </c>
      <c r="AQ135" s="728">
        <v>120</v>
      </c>
      <c r="AR135" s="720">
        <f>(P135*AQ135)</f>
        <v>540</v>
      </c>
      <c r="AS135" s="723">
        <v>152</v>
      </c>
      <c r="AT135" s="720">
        <f t="shared" ref="AT135" si="93">(AR135*AS135)</f>
        <v>82080</v>
      </c>
      <c r="AU135" s="668">
        <v>120</v>
      </c>
      <c r="AV135" s="660">
        <f>(P135*AU135)</f>
        <v>540</v>
      </c>
      <c r="AW135" s="663">
        <v>116</v>
      </c>
      <c r="AX135" s="660">
        <f t="shared" ref="AX135" si="94">(AV135*AW135)</f>
        <v>62640</v>
      </c>
      <c r="AY135" s="607">
        <v>120</v>
      </c>
      <c r="AZ135" s="604">
        <f>(P135*AY135)</f>
        <v>540</v>
      </c>
      <c r="BA135" s="601">
        <v>120</v>
      </c>
      <c r="BB135" s="604">
        <f t="shared" ref="BB135" si="95">(AZ135*BA135)</f>
        <v>64800</v>
      </c>
      <c r="BC135" s="616">
        <v>120</v>
      </c>
      <c r="BD135" s="613">
        <f>(P135*BC135)</f>
        <v>540</v>
      </c>
      <c r="BE135" s="610">
        <v>348</v>
      </c>
      <c r="BF135" s="613">
        <f t="shared" ref="BF135" si="96">(BD135*BE135)</f>
        <v>187920</v>
      </c>
    </row>
    <row r="136" spans="1:72" ht="42.05" customHeight="1">
      <c r="A136" s="599"/>
      <c r="B136" s="454"/>
      <c r="C136" s="454"/>
      <c r="D136" s="454"/>
      <c r="E136" s="111"/>
      <c r="F136" s="454"/>
      <c r="G136" s="537"/>
      <c r="H136" s="577" t="s">
        <v>102</v>
      </c>
      <c r="I136" s="578"/>
      <c r="J136" s="579"/>
      <c r="K136" s="139" t="s">
        <v>103</v>
      </c>
      <c r="L136" s="10" t="s">
        <v>262</v>
      </c>
      <c r="M136" s="10" t="s">
        <v>261</v>
      </c>
      <c r="N136" s="10" t="s">
        <v>371</v>
      </c>
      <c r="O136" s="10" t="s">
        <v>26</v>
      </c>
      <c r="P136" s="110">
        <v>4.5</v>
      </c>
      <c r="Q136" s="105"/>
      <c r="R136" s="103"/>
      <c r="S136" s="101"/>
      <c r="T136" s="101"/>
      <c r="U136" s="103"/>
      <c r="V136" s="569"/>
      <c r="W136" s="620"/>
      <c r="X136" s="619"/>
      <c r="Y136" s="620"/>
      <c r="Z136" s="105"/>
      <c r="AA136" s="558"/>
      <c r="AB136" s="555"/>
      <c r="AC136" s="651"/>
      <c r="AD136" s="555"/>
      <c r="AE136" s="566"/>
      <c r="AF136" s="563"/>
      <c r="AG136" s="646"/>
      <c r="AH136" s="563"/>
      <c r="AI136" s="631"/>
      <c r="AJ136" s="634"/>
      <c r="AK136" s="637"/>
      <c r="AL136" s="634"/>
      <c r="AM136" s="706"/>
      <c r="AN136" s="640"/>
      <c r="AO136" s="710"/>
      <c r="AP136" s="640"/>
      <c r="AQ136" s="718"/>
      <c r="AR136" s="722"/>
      <c r="AS136" s="725"/>
      <c r="AT136" s="722"/>
      <c r="AU136" s="669"/>
      <c r="AV136" s="662"/>
      <c r="AW136" s="665"/>
      <c r="AX136" s="662"/>
      <c r="AY136" s="609"/>
      <c r="AZ136" s="606"/>
      <c r="BA136" s="603"/>
      <c r="BB136" s="606"/>
      <c r="BC136" s="618"/>
      <c r="BD136" s="615"/>
      <c r="BE136" s="612"/>
      <c r="BF136" s="615"/>
    </row>
    <row r="137" spans="1:72" ht="56.05" customHeight="1">
      <c r="A137" s="599"/>
      <c r="B137" s="454"/>
      <c r="C137" s="454"/>
      <c r="D137" s="454"/>
      <c r="E137" s="111"/>
      <c r="F137" s="454"/>
      <c r="G137" s="537"/>
      <c r="H137" s="577" t="s">
        <v>38</v>
      </c>
      <c r="I137" s="578"/>
      <c r="J137" s="579"/>
      <c r="K137" s="139" t="s">
        <v>39</v>
      </c>
      <c r="L137" s="10" t="s">
        <v>263</v>
      </c>
      <c r="M137" s="10" t="s">
        <v>233</v>
      </c>
      <c r="N137" s="77" t="s">
        <v>448</v>
      </c>
      <c r="O137" s="10" t="s">
        <v>26</v>
      </c>
      <c r="P137" s="110">
        <v>44.8</v>
      </c>
      <c r="Q137" s="105"/>
      <c r="R137" s="103"/>
      <c r="S137" s="101"/>
      <c r="T137" s="101"/>
      <c r="U137" s="103"/>
      <c r="V137" s="105">
        <v>52</v>
      </c>
      <c r="W137" s="580">
        <f>(P137*V137)</f>
        <v>2329.6</v>
      </c>
      <c r="X137" s="582">
        <v>1192</v>
      </c>
      <c r="Y137" s="580">
        <f t="shared" ref="Y137" si="97">(W137*X137)</f>
        <v>2776883.1999999997</v>
      </c>
      <c r="Z137" s="105"/>
      <c r="AA137" s="186">
        <v>52</v>
      </c>
      <c r="AB137" s="553">
        <f>(P137*AA137)</f>
        <v>2329.6</v>
      </c>
      <c r="AC137" s="649">
        <v>204</v>
      </c>
      <c r="AD137" s="553">
        <f t="shared" ref="AD137" si="98">(AB137*AC137)</f>
        <v>475238.39999999997</v>
      </c>
      <c r="AE137" s="204">
        <v>52</v>
      </c>
      <c r="AF137" s="561">
        <f>(P137*AE137)</f>
        <v>2329.6</v>
      </c>
      <c r="AG137" s="644">
        <v>112</v>
      </c>
      <c r="AH137" s="561">
        <f t="shared" ref="AH137" si="99">(AF137*AG137)</f>
        <v>260915.19999999998</v>
      </c>
      <c r="AI137" s="209">
        <v>52</v>
      </c>
      <c r="AJ137" s="632">
        <f>(P137*AI137)</f>
        <v>2329.6</v>
      </c>
      <c r="AK137" s="635">
        <v>72</v>
      </c>
      <c r="AL137" s="632">
        <f t="shared" ref="AL137" si="100">(AJ137*AK137)</f>
        <v>167731.19999999998</v>
      </c>
      <c r="AM137" s="201">
        <v>52</v>
      </c>
      <c r="AN137" s="638">
        <f>(P137*AM137)</f>
        <v>2329.6</v>
      </c>
      <c r="AO137" s="708">
        <v>68</v>
      </c>
      <c r="AP137" s="638">
        <f t="shared" ref="AP137" si="101">(AN137*AO137)</f>
        <v>158412.79999999999</v>
      </c>
      <c r="AQ137" s="194">
        <v>52</v>
      </c>
      <c r="AR137" s="720">
        <f>(P137*AQ137)</f>
        <v>2329.6</v>
      </c>
      <c r="AS137" s="723">
        <v>152</v>
      </c>
      <c r="AT137" s="720">
        <f t="shared" ref="AT137" si="102">(AR137*AS137)</f>
        <v>354099.20000000001</v>
      </c>
      <c r="AU137" s="197">
        <v>52</v>
      </c>
      <c r="AV137" s="660">
        <f>(P137*AU137)</f>
        <v>2329.6</v>
      </c>
      <c r="AW137" s="663">
        <v>116</v>
      </c>
      <c r="AX137" s="660">
        <f t="shared" ref="AX137" si="103">(AV137*AW137)</f>
        <v>270233.59999999998</v>
      </c>
      <c r="AY137" s="188">
        <v>52</v>
      </c>
      <c r="AZ137" s="604">
        <f>(P137*AY137)</f>
        <v>2329.6</v>
      </c>
      <c r="BA137" s="601">
        <v>120</v>
      </c>
      <c r="BB137" s="604">
        <f t="shared" ref="BB137" si="104">(AZ137*BA137)</f>
        <v>279552</v>
      </c>
      <c r="BC137" s="191">
        <v>52</v>
      </c>
      <c r="BD137" s="613">
        <f>(P137*BC137)</f>
        <v>2329.6</v>
      </c>
      <c r="BE137" s="610">
        <v>348</v>
      </c>
      <c r="BF137" s="613">
        <f t="shared" ref="BF137" si="105">(BD137*BE137)</f>
        <v>810700.79999999993</v>
      </c>
    </row>
    <row r="138" spans="1:72" ht="56.05" customHeight="1">
      <c r="A138" s="599"/>
      <c r="B138" s="454"/>
      <c r="C138" s="454"/>
      <c r="D138" s="454"/>
      <c r="E138" s="111"/>
      <c r="F138" s="454"/>
      <c r="G138" s="537"/>
      <c r="H138" s="577" t="s">
        <v>104</v>
      </c>
      <c r="I138" s="578"/>
      <c r="J138" s="579"/>
      <c r="K138" s="139" t="s">
        <v>105</v>
      </c>
      <c r="L138" s="10" t="s">
        <v>264</v>
      </c>
      <c r="M138" s="10" t="s">
        <v>233</v>
      </c>
      <c r="N138" s="77" t="s">
        <v>449</v>
      </c>
      <c r="O138" s="10" t="s">
        <v>26</v>
      </c>
      <c r="P138" s="674">
        <v>19.41</v>
      </c>
      <c r="Q138" s="105"/>
      <c r="R138" s="103"/>
      <c r="S138" s="101"/>
      <c r="T138" s="101"/>
      <c r="U138" s="103"/>
      <c r="V138" s="567">
        <v>120</v>
      </c>
      <c r="W138" s="581"/>
      <c r="X138" s="583"/>
      <c r="Y138" s="581"/>
      <c r="Z138" s="105"/>
      <c r="AA138" s="556">
        <v>120</v>
      </c>
      <c r="AB138" s="554"/>
      <c r="AC138" s="650"/>
      <c r="AD138" s="554"/>
      <c r="AE138" s="564">
        <v>120</v>
      </c>
      <c r="AF138" s="562"/>
      <c r="AG138" s="645"/>
      <c r="AH138" s="562"/>
      <c r="AI138" s="659">
        <v>120</v>
      </c>
      <c r="AJ138" s="633"/>
      <c r="AK138" s="636"/>
      <c r="AL138" s="633"/>
      <c r="AM138" s="711">
        <v>120</v>
      </c>
      <c r="AN138" s="639"/>
      <c r="AO138" s="709"/>
      <c r="AP138" s="639"/>
      <c r="AQ138" s="728">
        <v>120</v>
      </c>
      <c r="AR138" s="721"/>
      <c r="AS138" s="724"/>
      <c r="AT138" s="721"/>
      <c r="AU138" s="668">
        <v>120</v>
      </c>
      <c r="AV138" s="661"/>
      <c r="AW138" s="664"/>
      <c r="AX138" s="661"/>
      <c r="AY138" s="607">
        <v>120</v>
      </c>
      <c r="AZ138" s="605"/>
      <c r="BA138" s="602"/>
      <c r="BB138" s="605"/>
      <c r="BC138" s="616">
        <v>120</v>
      </c>
      <c r="BD138" s="614"/>
      <c r="BE138" s="611"/>
      <c r="BF138" s="614"/>
    </row>
    <row r="139" spans="1:72" ht="78.05" customHeight="1">
      <c r="A139" s="599"/>
      <c r="B139" s="454"/>
      <c r="C139" s="454"/>
      <c r="D139" s="454"/>
      <c r="E139" s="111"/>
      <c r="F139" s="454"/>
      <c r="G139" s="537"/>
      <c r="H139" s="539" t="s">
        <v>40</v>
      </c>
      <c r="I139" s="539"/>
      <c r="J139" s="539"/>
      <c r="K139" s="139" t="s">
        <v>42</v>
      </c>
      <c r="L139" s="10" t="s">
        <v>265</v>
      </c>
      <c r="M139" s="10" t="s">
        <v>233</v>
      </c>
      <c r="N139" s="10" t="s">
        <v>420</v>
      </c>
      <c r="O139" s="10" t="s">
        <v>26</v>
      </c>
      <c r="P139" s="675"/>
      <c r="Q139" s="567">
        <v>120</v>
      </c>
      <c r="R139" s="580">
        <f>(P138*Q139)</f>
        <v>2329.1999999999998</v>
      </c>
      <c r="S139" s="582">
        <v>1780</v>
      </c>
      <c r="T139" s="582">
        <v>1780</v>
      </c>
      <c r="U139" s="580">
        <f>(R139*(S139+T139))</f>
        <v>8291951.9999999991</v>
      </c>
      <c r="V139" s="568"/>
      <c r="W139" s="581"/>
      <c r="X139" s="583"/>
      <c r="Y139" s="581"/>
      <c r="Z139" s="567">
        <v>120</v>
      </c>
      <c r="AA139" s="557"/>
      <c r="AB139" s="554"/>
      <c r="AC139" s="650"/>
      <c r="AD139" s="554"/>
      <c r="AE139" s="565"/>
      <c r="AF139" s="562"/>
      <c r="AG139" s="645"/>
      <c r="AH139" s="562"/>
      <c r="AI139" s="692"/>
      <c r="AJ139" s="633"/>
      <c r="AK139" s="636"/>
      <c r="AL139" s="633"/>
      <c r="AM139" s="712"/>
      <c r="AN139" s="639"/>
      <c r="AO139" s="709"/>
      <c r="AP139" s="639"/>
      <c r="AQ139" s="729"/>
      <c r="AR139" s="721"/>
      <c r="AS139" s="724"/>
      <c r="AT139" s="721"/>
      <c r="AU139" s="693"/>
      <c r="AV139" s="661"/>
      <c r="AW139" s="664"/>
      <c r="AX139" s="661"/>
      <c r="AY139" s="608"/>
      <c r="AZ139" s="605"/>
      <c r="BA139" s="602"/>
      <c r="BB139" s="605"/>
      <c r="BC139" s="617"/>
      <c r="BD139" s="614"/>
      <c r="BE139" s="611"/>
      <c r="BF139" s="614"/>
      <c r="BH139" s="600"/>
      <c r="BI139" s="66"/>
      <c r="BJ139" s="66"/>
      <c r="BK139" s="66"/>
      <c r="BL139" s="66"/>
      <c r="BM139" s="66"/>
      <c r="BN139" s="66"/>
      <c r="BO139" s="66"/>
      <c r="BP139" s="66"/>
      <c r="BQ139" s="66"/>
    </row>
    <row r="140" spans="1:72" ht="38.049999999999997" customHeight="1">
      <c r="A140" s="599"/>
      <c r="B140" s="454"/>
      <c r="C140" s="454"/>
      <c r="D140" s="454"/>
      <c r="E140" s="111"/>
      <c r="F140" s="454"/>
      <c r="G140" s="537"/>
      <c r="H140" s="627" t="s">
        <v>41</v>
      </c>
      <c r="I140" s="627"/>
      <c r="J140" s="627"/>
      <c r="K140" s="139" t="s">
        <v>43</v>
      </c>
      <c r="L140" s="10" t="s">
        <v>266</v>
      </c>
      <c r="M140" s="10" t="s">
        <v>233</v>
      </c>
      <c r="N140" s="10" t="s">
        <v>421</v>
      </c>
      <c r="O140" s="10" t="s">
        <v>26</v>
      </c>
      <c r="P140" s="675"/>
      <c r="Q140" s="568"/>
      <c r="R140" s="581"/>
      <c r="S140" s="583"/>
      <c r="T140" s="583"/>
      <c r="U140" s="581"/>
      <c r="V140" s="568"/>
      <c r="W140" s="581"/>
      <c r="X140" s="583"/>
      <c r="Y140" s="581"/>
      <c r="Z140" s="568"/>
      <c r="AA140" s="557"/>
      <c r="AB140" s="554"/>
      <c r="AC140" s="650"/>
      <c r="AD140" s="554"/>
      <c r="AE140" s="565"/>
      <c r="AF140" s="562"/>
      <c r="AG140" s="645"/>
      <c r="AH140" s="562"/>
      <c r="AI140" s="692"/>
      <c r="AJ140" s="633"/>
      <c r="AK140" s="636"/>
      <c r="AL140" s="633"/>
      <c r="AM140" s="712"/>
      <c r="AN140" s="639"/>
      <c r="AO140" s="709"/>
      <c r="AP140" s="639"/>
      <c r="AQ140" s="729"/>
      <c r="AR140" s="721"/>
      <c r="AS140" s="724"/>
      <c r="AT140" s="721"/>
      <c r="AU140" s="693"/>
      <c r="AV140" s="661"/>
      <c r="AW140" s="664"/>
      <c r="AX140" s="661"/>
      <c r="AY140" s="608"/>
      <c r="AZ140" s="605"/>
      <c r="BA140" s="602"/>
      <c r="BB140" s="605"/>
      <c r="BC140" s="617"/>
      <c r="BD140" s="614"/>
      <c r="BE140" s="611"/>
      <c r="BF140" s="614"/>
      <c r="BH140" s="600"/>
      <c r="BI140" s="66"/>
      <c r="BJ140" s="66"/>
      <c r="BK140" s="66"/>
      <c r="BL140" s="66"/>
      <c r="BM140" s="66"/>
      <c r="BN140" s="66"/>
      <c r="BO140" s="66"/>
      <c r="BP140" s="66"/>
      <c r="BQ140" s="66"/>
    </row>
    <row r="141" spans="1:72" ht="73.150000000000006" customHeight="1">
      <c r="A141" s="599"/>
      <c r="B141" s="454"/>
      <c r="C141" s="454"/>
      <c r="D141" s="454"/>
      <c r="E141" s="111"/>
      <c r="F141" s="454"/>
      <c r="G141" s="537"/>
      <c r="H141" s="627" t="s">
        <v>44</v>
      </c>
      <c r="I141" s="627"/>
      <c r="J141" s="627"/>
      <c r="K141" s="139" t="s">
        <v>45</v>
      </c>
      <c r="L141" s="10" t="s">
        <v>267</v>
      </c>
      <c r="M141" s="10" t="s">
        <v>233</v>
      </c>
      <c r="N141" s="10" t="s">
        <v>422</v>
      </c>
      <c r="O141" s="10" t="s">
        <v>26</v>
      </c>
      <c r="P141" s="675"/>
      <c r="Q141" s="568"/>
      <c r="R141" s="581"/>
      <c r="S141" s="583"/>
      <c r="T141" s="583"/>
      <c r="U141" s="581"/>
      <c r="V141" s="568"/>
      <c r="W141" s="581"/>
      <c r="X141" s="583"/>
      <c r="Y141" s="581"/>
      <c r="Z141" s="568"/>
      <c r="AA141" s="557"/>
      <c r="AB141" s="554"/>
      <c r="AC141" s="650"/>
      <c r="AD141" s="554"/>
      <c r="AE141" s="565"/>
      <c r="AF141" s="562"/>
      <c r="AG141" s="645"/>
      <c r="AH141" s="562"/>
      <c r="AI141" s="692"/>
      <c r="AJ141" s="633"/>
      <c r="AK141" s="636"/>
      <c r="AL141" s="633"/>
      <c r="AM141" s="712"/>
      <c r="AN141" s="639"/>
      <c r="AO141" s="709"/>
      <c r="AP141" s="639"/>
      <c r="AQ141" s="729"/>
      <c r="AR141" s="721"/>
      <c r="AS141" s="724"/>
      <c r="AT141" s="721"/>
      <c r="AU141" s="693"/>
      <c r="AV141" s="661"/>
      <c r="AW141" s="664"/>
      <c r="AX141" s="661"/>
      <c r="AY141" s="608"/>
      <c r="AZ141" s="605"/>
      <c r="BA141" s="602"/>
      <c r="BB141" s="605"/>
      <c r="BC141" s="617"/>
      <c r="BD141" s="614"/>
      <c r="BE141" s="611"/>
      <c r="BF141" s="614"/>
      <c r="BH141" s="600"/>
      <c r="BI141" s="66"/>
      <c r="BJ141" s="66"/>
      <c r="BK141" s="66"/>
      <c r="BL141" s="66"/>
      <c r="BM141" s="66"/>
      <c r="BN141" s="66"/>
      <c r="BO141" s="66"/>
      <c r="BP141" s="66"/>
      <c r="BQ141" s="66"/>
    </row>
    <row r="142" spans="1:72" ht="73.05" customHeight="1">
      <c r="A142" s="599"/>
      <c r="B142" s="454"/>
      <c r="C142" s="454"/>
      <c r="D142" s="454"/>
      <c r="E142" s="111"/>
      <c r="F142" s="454"/>
      <c r="G142" s="537"/>
      <c r="H142" s="627" t="s">
        <v>46</v>
      </c>
      <c r="I142" s="627"/>
      <c r="J142" s="627"/>
      <c r="K142" s="139" t="s">
        <v>47</v>
      </c>
      <c r="L142" s="10" t="s">
        <v>268</v>
      </c>
      <c r="M142" s="10" t="s">
        <v>233</v>
      </c>
      <c r="N142" s="10" t="s">
        <v>423</v>
      </c>
      <c r="O142" s="10" t="s">
        <v>26</v>
      </c>
      <c r="P142" s="675"/>
      <c r="Q142" s="568"/>
      <c r="R142" s="581"/>
      <c r="S142" s="583"/>
      <c r="T142" s="583"/>
      <c r="U142" s="581"/>
      <c r="V142" s="568"/>
      <c r="W142" s="581"/>
      <c r="X142" s="583"/>
      <c r="Y142" s="581"/>
      <c r="Z142" s="568"/>
      <c r="AA142" s="557"/>
      <c r="AB142" s="554"/>
      <c r="AC142" s="650"/>
      <c r="AD142" s="554"/>
      <c r="AE142" s="565"/>
      <c r="AF142" s="562"/>
      <c r="AG142" s="645"/>
      <c r="AH142" s="562"/>
      <c r="AI142" s="692"/>
      <c r="AJ142" s="633"/>
      <c r="AK142" s="636"/>
      <c r="AL142" s="633"/>
      <c r="AM142" s="712"/>
      <c r="AN142" s="639"/>
      <c r="AO142" s="709"/>
      <c r="AP142" s="639"/>
      <c r="AQ142" s="729"/>
      <c r="AR142" s="721"/>
      <c r="AS142" s="724"/>
      <c r="AT142" s="721"/>
      <c r="AU142" s="693"/>
      <c r="AV142" s="661"/>
      <c r="AW142" s="664"/>
      <c r="AX142" s="661"/>
      <c r="AY142" s="608"/>
      <c r="AZ142" s="605"/>
      <c r="BA142" s="602"/>
      <c r="BB142" s="605"/>
      <c r="BC142" s="617"/>
      <c r="BD142" s="614"/>
      <c r="BE142" s="611"/>
      <c r="BF142" s="614"/>
      <c r="BH142" s="600"/>
      <c r="BR142" s="66"/>
    </row>
    <row r="143" spans="1:72" ht="73.150000000000006" customHeight="1">
      <c r="A143" s="599"/>
      <c r="B143" s="454"/>
      <c r="C143" s="454"/>
      <c r="D143" s="454"/>
      <c r="E143" s="111"/>
      <c r="F143" s="454"/>
      <c r="G143" s="537"/>
      <c r="H143" s="627" t="s">
        <v>48</v>
      </c>
      <c r="I143" s="627"/>
      <c r="J143" s="627"/>
      <c r="K143" s="139" t="s">
        <v>49</v>
      </c>
      <c r="L143" s="10" t="s">
        <v>269</v>
      </c>
      <c r="M143" s="10" t="s">
        <v>233</v>
      </c>
      <c r="N143" s="10" t="s">
        <v>424</v>
      </c>
      <c r="O143" s="10" t="s">
        <v>26</v>
      </c>
      <c r="P143" s="676"/>
      <c r="Q143" s="569"/>
      <c r="R143" s="620"/>
      <c r="S143" s="619"/>
      <c r="T143" s="619"/>
      <c r="U143" s="620"/>
      <c r="V143" s="569"/>
      <c r="W143" s="620"/>
      <c r="X143" s="619"/>
      <c r="Y143" s="620"/>
      <c r="Z143" s="569"/>
      <c r="AA143" s="558"/>
      <c r="AB143" s="555"/>
      <c r="AC143" s="651"/>
      <c r="AD143" s="555"/>
      <c r="AE143" s="566"/>
      <c r="AF143" s="563"/>
      <c r="AG143" s="646"/>
      <c r="AH143" s="563"/>
      <c r="AI143" s="631"/>
      <c r="AJ143" s="634"/>
      <c r="AK143" s="637"/>
      <c r="AL143" s="634"/>
      <c r="AM143" s="706"/>
      <c r="AN143" s="640"/>
      <c r="AO143" s="710"/>
      <c r="AP143" s="640"/>
      <c r="AQ143" s="718"/>
      <c r="AR143" s="722"/>
      <c r="AS143" s="725"/>
      <c r="AT143" s="722"/>
      <c r="AU143" s="669"/>
      <c r="AV143" s="662"/>
      <c r="AW143" s="665"/>
      <c r="AX143" s="662"/>
      <c r="AY143" s="609"/>
      <c r="AZ143" s="606"/>
      <c r="BA143" s="603"/>
      <c r="BB143" s="606"/>
      <c r="BC143" s="618"/>
      <c r="BD143" s="615"/>
      <c r="BE143" s="612"/>
      <c r="BF143" s="615"/>
      <c r="BH143" s="600"/>
      <c r="BI143" s="66"/>
      <c r="BJ143" s="66"/>
      <c r="BK143" s="66"/>
      <c r="BL143" s="66"/>
      <c r="BM143" s="66"/>
      <c r="BN143" s="66"/>
      <c r="BO143" s="66"/>
      <c r="BP143" s="66"/>
      <c r="BQ143" s="66"/>
      <c r="BR143" s="66"/>
    </row>
    <row r="144" spans="1:72" ht="36.75" customHeight="1">
      <c r="A144" s="599"/>
      <c r="B144" s="454"/>
      <c r="C144" s="454"/>
      <c r="D144" s="454"/>
      <c r="E144" s="111"/>
      <c r="F144" s="454"/>
      <c r="G144" s="538"/>
      <c r="H144" s="539" t="s">
        <v>50</v>
      </c>
      <c r="I144" s="539"/>
      <c r="J144" s="575"/>
      <c r="K144" s="139" t="s">
        <v>3</v>
      </c>
      <c r="L144" s="10" t="s">
        <v>270</v>
      </c>
      <c r="M144" s="10" t="s">
        <v>270</v>
      </c>
      <c r="N144" s="10" t="s">
        <v>21</v>
      </c>
      <c r="O144" s="10" t="s">
        <v>26</v>
      </c>
      <c r="P144" s="109">
        <v>0.01</v>
      </c>
      <c r="Q144" s="113">
        <v>24</v>
      </c>
      <c r="R144" s="114">
        <f t="shared" ref="R144:R146" si="106">(P144*Q144)</f>
        <v>0.24</v>
      </c>
      <c r="S144" s="115">
        <v>1780</v>
      </c>
      <c r="T144" s="115">
        <v>1780</v>
      </c>
      <c r="U144" s="114">
        <f t="shared" ref="U144:U146" si="107">(R144*(S144+T144))</f>
        <v>854.4</v>
      </c>
      <c r="V144" s="113">
        <v>20</v>
      </c>
      <c r="W144" s="114">
        <f>(P144*V144)</f>
        <v>0.2</v>
      </c>
      <c r="X144" s="115">
        <v>1192</v>
      </c>
      <c r="Y144" s="114">
        <f t="shared" ref="Y144:Y146" si="108">(W144*X144)</f>
        <v>238.4</v>
      </c>
      <c r="Z144" s="113">
        <v>24</v>
      </c>
      <c r="AA144" s="221">
        <v>20</v>
      </c>
      <c r="AB144" s="222">
        <f>(P144*AA144)</f>
        <v>0.2</v>
      </c>
      <c r="AC144" s="233">
        <v>204</v>
      </c>
      <c r="AD144" s="222">
        <f t="shared" ref="AD144:AD146" si="109">(AB144*AC144)</f>
        <v>40.800000000000004</v>
      </c>
      <c r="AE144" s="228">
        <v>20</v>
      </c>
      <c r="AF144" s="229">
        <f>(P144*AE144)</f>
        <v>0.2</v>
      </c>
      <c r="AG144" s="230">
        <v>112</v>
      </c>
      <c r="AH144" s="229">
        <f t="shared" ref="AH144:AH146" si="110">(AF144*AG144)</f>
        <v>22.400000000000002</v>
      </c>
      <c r="AI144" s="214">
        <v>20</v>
      </c>
      <c r="AJ144" s="215">
        <f>(P144*AI144)</f>
        <v>0.2</v>
      </c>
      <c r="AK144" s="218">
        <v>72</v>
      </c>
      <c r="AL144" s="215">
        <f t="shared" ref="AL144:AL146" si="111">(AJ144*AK144)</f>
        <v>14.4</v>
      </c>
      <c r="AM144" s="216">
        <v>20</v>
      </c>
      <c r="AN144" s="217">
        <f>(P144*AM144)</f>
        <v>0.2</v>
      </c>
      <c r="AO144" s="284">
        <v>68</v>
      </c>
      <c r="AP144" s="217">
        <f t="shared" ref="AP144:AP146" si="112">(AN144*AO144)</f>
        <v>13.600000000000001</v>
      </c>
      <c r="AQ144" s="226">
        <v>20</v>
      </c>
      <c r="AR144" s="227">
        <f>(P144*AQ144)</f>
        <v>0.2</v>
      </c>
      <c r="AS144" s="303">
        <v>152</v>
      </c>
      <c r="AT144" s="227">
        <f t="shared" ref="AT144:AT146" si="113">(AR144*AS144)</f>
        <v>30.400000000000002</v>
      </c>
      <c r="AU144" s="223">
        <v>20</v>
      </c>
      <c r="AV144" s="224">
        <f>(P144*AU144)</f>
        <v>0.2</v>
      </c>
      <c r="AW144" s="322">
        <v>116</v>
      </c>
      <c r="AX144" s="224">
        <f t="shared" ref="AX144:AX146" si="114">(AV144*AW144)</f>
        <v>23.200000000000003</v>
      </c>
      <c r="AY144" s="220">
        <v>20</v>
      </c>
      <c r="AZ144" s="225">
        <f>(P144*AY144)</f>
        <v>0.2</v>
      </c>
      <c r="BA144" s="341">
        <v>120</v>
      </c>
      <c r="BB144" s="225">
        <f t="shared" ref="BB144:BB146" si="115">(AZ144*BA144)</f>
        <v>24</v>
      </c>
      <c r="BC144" s="219">
        <v>20</v>
      </c>
      <c r="BD144" s="213">
        <f>(P144*BC144)</f>
        <v>0.2</v>
      </c>
      <c r="BE144" s="360">
        <v>348</v>
      </c>
      <c r="BF144" s="213">
        <f t="shared" ref="BF144:BF146" si="116">(BD144*BE144)</f>
        <v>69.600000000000009</v>
      </c>
    </row>
    <row r="145" spans="1:72" ht="36.75" customHeight="1">
      <c r="A145" s="599"/>
      <c r="B145" s="454"/>
      <c r="C145" s="454"/>
      <c r="D145" s="454"/>
      <c r="E145" s="111"/>
      <c r="F145" s="454"/>
      <c r="G145" s="538"/>
      <c r="H145" s="577" t="s">
        <v>51</v>
      </c>
      <c r="I145" s="578"/>
      <c r="J145" s="579"/>
      <c r="K145" s="139" t="s">
        <v>5</v>
      </c>
      <c r="L145" s="10" t="s">
        <v>257</v>
      </c>
      <c r="M145" s="10" t="s">
        <v>256</v>
      </c>
      <c r="N145" s="10" t="s">
        <v>22</v>
      </c>
      <c r="O145" s="10" t="s">
        <v>26</v>
      </c>
      <c r="P145" s="109">
        <v>0</v>
      </c>
      <c r="Q145" s="113">
        <v>1</v>
      </c>
      <c r="R145" s="114">
        <f t="shared" si="106"/>
        <v>0</v>
      </c>
      <c r="S145" s="115">
        <v>1780</v>
      </c>
      <c r="T145" s="115">
        <v>1780</v>
      </c>
      <c r="U145" s="114">
        <f t="shared" si="107"/>
        <v>0</v>
      </c>
      <c r="V145" s="113">
        <v>1</v>
      </c>
      <c r="W145" s="114">
        <f t="shared" ref="W145:W146" si="117">(P145*V145)</f>
        <v>0</v>
      </c>
      <c r="X145" s="115">
        <v>1192</v>
      </c>
      <c r="Y145" s="114">
        <f t="shared" si="108"/>
        <v>0</v>
      </c>
      <c r="Z145" s="113">
        <v>1</v>
      </c>
      <c r="AA145" s="221">
        <v>1</v>
      </c>
      <c r="AB145" s="222">
        <f>(P145*AA145)</f>
        <v>0</v>
      </c>
      <c r="AC145" s="233">
        <v>204</v>
      </c>
      <c r="AD145" s="222">
        <f t="shared" si="109"/>
        <v>0</v>
      </c>
      <c r="AE145" s="228">
        <v>1</v>
      </c>
      <c r="AF145" s="229">
        <f>(P145*AE145)</f>
        <v>0</v>
      </c>
      <c r="AG145" s="230">
        <v>112</v>
      </c>
      <c r="AH145" s="229">
        <f t="shared" si="110"/>
        <v>0</v>
      </c>
      <c r="AI145" s="214">
        <v>1</v>
      </c>
      <c r="AJ145" s="215">
        <f>(P145*AI145)</f>
        <v>0</v>
      </c>
      <c r="AK145" s="218">
        <v>72</v>
      </c>
      <c r="AL145" s="215">
        <f t="shared" si="111"/>
        <v>0</v>
      </c>
      <c r="AM145" s="216">
        <v>1</v>
      </c>
      <c r="AN145" s="217">
        <f>(P145*AM145)</f>
        <v>0</v>
      </c>
      <c r="AO145" s="284">
        <v>68</v>
      </c>
      <c r="AP145" s="217">
        <f t="shared" si="112"/>
        <v>0</v>
      </c>
      <c r="AQ145" s="226">
        <v>1</v>
      </c>
      <c r="AR145" s="227">
        <f>(P145*AQ145)</f>
        <v>0</v>
      </c>
      <c r="AS145" s="303">
        <v>152</v>
      </c>
      <c r="AT145" s="227">
        <f t="shared" si="113"/>
        <v>0</v>
      </c>
      <c r="AU145" s="223">
        <v>1</v>
      </c>
      <c r="AV145" s="224">
        <f>(P145*AU145)</f>
        <v>0</v>
      </c>
      <c r="AW145" s="322">
        <v>116</v>
      </c>
      <c r="AX145" s="224">
        <f t="shared" si="114"/>
        <v>0</v>
      </c>
      <c r="AY145" s="220">
        <v>1</v>
      </c>
      <c r="AZ145" s="225">
        <f>(P145*AY145)</f>
        <v>0</v>
      </c>
      <c r="BA145" s="341">
        <v>120</v>
      </c>
      <c r="BB145" s="225">
        <f t="shared" si="115"/>
        <v>0</v>
      </c>
      <c r="BC145" s="219">
        <v>1</v>
      </c>
      <c r="BD145" s="213">
        <f>(P145*BC145)</f>
        <v>0</v>
      </c>
      <c r="BE145" s="360">
        <v>348</v>
      </c>
      <c r="BF145" s="213">
        <f t="shared" si="116"/>
        <v>0</v>
      </c>
    </row>
    <row r="146" spans="1:72" ht="44.25" customHeight="1">
      <c r="A146" s="599"/>
      <c r="B146" s="454"/>
      <c r="C146" s="454"/>
      <c r="D146" s="454"/>
      <c r="E146" s="111"/>
      <c r="F146" s="454"/>
      <c r="G146" s="538"/>
      <c r="H146" s="539" t="s">
        <v>52</v>
      </c>
      <c r="I146" s="539"/>
      <c r="J146" s="575"/>
      <c r="K146" s="139" t="s">
        <v>4</v>
      </c>
      <c r="L146" s="10" t="s">
        <v>258</v>
      </c>
      <c r="M146" s="10" t="s">
        <v>259</v>
      </c>
      <c r="N146" s="10" t="s">
        <v>27</v>
      </c>
      <c r="O146" s="10" t="s">
        <v>26</v>
      </c>
      <c r="P146" s="109">
        <v>0</v>
      </c>
      <c r="Q146" s="113">
        <v>1</v>
      </c>
      <c r="R146" s="114">
        <f t="shared" si="106"/>
        <v>0</v>
      </c>
      <c r="S146" s="115">
        <v>1780</v>
      </c>
      <c r="T146" s="115">
        <v>1780</v>
      </c>
      <c r="U146" s="114">
        <f t="shared" si="107"/>
        <v>0</v>
      </c>
      <c r="V146" s="113">
        <v>1</v>
      </c>
      <c r="W146" s="114">
        <f t="shared" si="117"/>
        <v>0</v>
      </c>
      <c r="X146" s="115">
        <v>1192</v>
      </c>
      <c r="Y146" s="114">
        <f t="shared" si="108"/>
        <v>0</v>
      </c>
      <c r="Z146" s="113">
        <v>1</v>
      </c>
      <c r="AA146" s="221">
        <v>1</v>
      </c>
      <c r="AB146" s="222">
        <f>(P146*AA146)</f>
        <v>0</v>
      </c>
      <c r="AC146" s="233">
        <v>204</v>
      </c>
      <c r="AD146" s="222">
        <f t="shared" si="109"/>
        <v>0</v>
      </c>
      <c r="AE146" s="228">
        <v>1</v>
      </c>
      <c r="AF146" s="229">
        <f>(P146*AE146)</f>
        <v>0</v>
      </c>
      <c r="AG146" s="230">
        <v>112</v>
      </c>
      <c r="AH146" s="229">
        <f t="shared" si="110"/>
        <v>0</v>
      </c>
      <c r="AI146" s="214">
        <v>1</v>
      </c>
      <c r="AJ146" s="215">
        <f>(P146*AI146)</f>
        <v>0</v>
      </c>
      <c r="AK146" s="218">
        <v>72</v>
      </c>
      <c r="AL146" s="215">
        <f t="shared" si="111"/>
        <v>0</v>
      </c>
      <c r="AM146" s="216">
        <v>1</v>
      </c>
      <c r="AN146" s="217">
        <f>(P146*AM146)</f>
        <v>0</v>
      </c>
      <c r="AO146" s="284">
        <v>68</v>
      </c>
      <c r="AP146" s="217">
        <f t="shared" si="112"/>
        <v>0</v>
      </c>
      <c r="AQ146" s="226">
        <v>1</v>
      </c>
      <c r="AR146" s="227">
        <f>(P146*AQ146)</f>
        <v>0</v>
      </c>
      <c r="AS146" s="303">
        <v>152</v>
      </c>
      <c r="AT146" s="227">
        <f t="shared" si="113"/>
        <v>0</v>
      </c>
      <c r="AU146" s="223">
        <v>1</v>
      </c>
      <c r="AV146" s="224">
        <f>(P146*AU146)</f>
        <v>0</v>
      </c>
      <c r="AW146" s="322">
        <v>116</v>
      </c>
      <c r="AX146" s="224">
        <f t="shared" si="114"/>
        <v>0</v>
      </c>
      <c r="AY146" s="220">
        <v>1</v>
      </c>
      <c r="AZ146" s="225">
        <f>(P146*AY146)</f>
        <v>0</v>
      </c>
      <c r="BA146" s="341">
        <v>120</v>
      </c>
      <c r="BB146" s="225">
        <f t="shared" si="115"/>
        <v>0</v>
      </c>
      <c r="BC146" s="219">
        <v>1</v>
      </c>
      <c r="BD146" s="213">
        <f>(P146*BC146)</f>
        <v>0</v>
      </c>
      <c r="BE146" s="360">
        <v>348</v>
      </c>
      <c r="BF146" s="213">
        <f t="shared" si="116"/>
        <v>0</v>
      </c>
    </row>
    <row r="147" spans="1:72" s="411" customFormat="1" ht="25.05" customHeight="1">
      <c r="A147" s="15"/>
      <c r="B147" s="15"/>
      <c r="C147" s="15"/>
      <c r="D147" s="15"/>
      <c r="E147" s="15"/>
      <c r="F147" s="15"/>
      <c r="G147" s="15"/>
      <c r="H147" s="70"/>
      <c r="I147" s="70"/>
      <c r="J147" s="408"/>
      <c r="K147" s="70"/>
      <c r="L147" s="71"/>
      <c r="M147" s="71"/>
      <c r="N147" s="71"/>
      <c r="O147" s="71"/>
      <c r="P147" s="70"/>
      <c r="Q147" s="409"/>
      <c r="R147" s="402"/>
      <c r="S147" s="410"/>
      <c r="T147" s="410"/>
      <c r="U147" s="402"/>
      <c r="V147" s="409"/>
      <c r="W147" s="402">
        <f>SUM(W132:W146)</f>
        <v>7369.8</v>
      </c>
      <c r="X147" s="410"/>
      <c r="Y147" s="402">
        <f>SUM(Y132:Y146)</f>
        <v>4761801.5999999996</v>
      </c>
      <c r="Z147" s="409"/>
      <c r="AA147" s="409"/>
      <c r="AB147" s="402">
        <f>SUM(AB132:AB146)</f>
        <v>7369.8</v>
      </c>
      <c r="AC147" s="410"/>
      <c r="AD147" s="402">
        <f>SUM(AD132:AD146)</f>
        <v>814939.2</v>
      </c>
      <c r="AE147" s="409"/>
      <c r="AF147" s="402">
        <f>SUM(AF132:AF146)</f>
        <v>7369.8</v>
      </c>
      <c r="AG147" s="410"/>
      <c r="AH147" s="402">
        <f>SUM(AH132:AH146)</f>
        <v>447417.59999999998</v>
      </c>
      <c r="AI147" s="409"/>
      <c r="AJ147" s="402">
        <f>SUM(AJ132:AJ146)</f>
        <v>7369.8</v>
      </c>
      <c r="AK147" s="410"/>
      <c r="AL147" s="402">
        <f>SUM(AL132:AL146)</f>
        <v>287625.59999999998</v>
      </c>
      <c r="AM147" s="409"/>
      <c r="AN147" s="402">
        <f>SUM(AN132:AN146)</f>
        <v>7369.8</v>
      </c>
      <c r="AO147" s="410"/>
      <c r="AP147" s="402">
        <f>SUM(AP132:AP146)</f>
        <v>271646.39999999997</v>
      </c>
      <c r="AQ147" s="409"/>
      <c r="AR147" s="402">
        <f>SUM(AR132:AR146)</f>
        <v>7369.8</v>
      </c>
      <c r="AS147" s="410"/>
      <c r="AT147" s="402">
        <f>SUM(AT132:AT146)</f>
        <v>607209.6</v>
      </c>
      <c r="AU147" s="409"/>
      <c r="AV147" s="402">
        <f>SUM(AV132:AV146)</f>
        <v>7369.8</v>
      </c>
      <c r="AW147" s="410"/>
      <c r="AX147" s="402">
        <f>SUM(AX132:AX146)</f>
        <v>463396.8</v>
      </c>
      <c r="AY147" s="409"/>
      <c r="AZ147" s="402">
        <f>SUM(AZ132:AZ146)</f>
        <v>7369.8</v>
      </c>
      <c r="BA147" s="410"/>
      <c r="BB147" s="402">
        <f>SUM(BB132:BB146)</f>
        <v>479376</v>
      </c>
      <c r="BC147" s="409"/>
      <c r="BD147" s="402">
        <f>SUM(BD132:BD146)</f>
        <v>7369.8</v>
      </c>
      <c r="BE147" s="410"/>
      <c r="BF147" s="402">
        <f>SUM(BF132:BF146)</f>
        <v>1390190.4</v>
      </c>
      <c r="BH147" s="393">
        <f>(AD147+AH147+AL147+AP147+AT147+AX147+BB147+BF147)</f>
        <v>4761801.5999999996</v>
      </c>
      <c r="BI147" s="406"/>
      <c r="BJ147" s="412"/>
      <c r="BK147" s="412"/>
      <c r="BL147" s="412"/>
      <c r="BM147" s="412"/>
      <c r="BN147" s="412"/>
      <c r="BO147" s="412"/>
      <c r="BP147" s="412"/>
      <c r="BQ147" s="412"/>
      <c r="BR147" s="412"/>
      <c r="BS147" s="412"/>
      <c r="BT147" s="412"/>
    </row>
    <row r="148" spans="1:72" s="405" customFormat="1" ht="25.05" customHeight="1">
      <c r="A148" s="15"/>
      <c r="B148" s="15"/>
      <c r="C148" s="15"/>
      <c r="D148" s="15"/>
      <c r="E148" s="15"/>
      <c r="F148" s="15"/>
      <c r="G148" s="15"/>
      <c r="H148" s="17"/>
      <c r="I148" s="17"/>
      <c r="J148" s="126"/>
      <c r="K148" s="17"/>
      <c r="L148" s="19"/>
      <c r="M148" s="19"/>
      <c r="N148" s="19"/>
      <c r="O148" s="19"/>
      <c r="P148" s="17"/>
      <c r="Q148" s="399"/>
      <c r="R148" s="402"/>
      <c r="S148" s="400"/>
      <c r="T148" s="400"/>
      <c r="U148" s="402"/>
      <c r="V148" s="399"/>
      <c r="W148" s="402"/>
      <c r="X148" s="443" t="s">
        <v>414</v>
      </c>
      <c r="Y148" s="407">
        <f>(Y147*4%)</f>
        <v>190472.06399999998</v>
      </c>
      <c r="Z148" s="399"/>
      <c r="AA148" s="399"/>
      <c r="AB148" s="402"/>
      <c r="AC148" s="443"/>
      <c r="AD148" s="407">
        <f>(AD147*4%)</f>
        <v>32597.567999999999</v>
      </c>
      <c r="AE148" s="399"/>
      <c r="AF148" s="402"/>
      <c r="AG148" s="400"/>
      <c r="AH148" s="407">
        <f>(AH147*4%)</f>
        <v>17896.703999999998</v>
      </c>
      <c r="AI148" s="399"/>
      <c r="AJ148" s="402"/>
      <c r="AK148" s="400"/>
      <c r="AL148" s="407">
        <f>(AL147*4%)</f>
        <v>11505.023999999999</v>
      </c>
      <c r="AM148" s="399"/>
      <c r="AN148" s="402"/>
      <c r="AO148" s="400"/>
      <c r="AP148" s="407">
        <f>(AP147*4%)</f>
        <v>10865.855999999998</v>
      </c>
      <c r="AQ148" s="399"/>
      <c r="AR148" s="402"/>
      <c r="AS148" s="400"/>
      <c r="AT148" s="407">
        <f>(AT147*4%)</f>
        <v>24288.383999999998</v>
      </c>
      <c r="AU148" s="399"/>
      <c r="AV148" s="402"/>
      <c r="AW148" s="400"/>
      <c r="AX148" s="407">
        <f>(AX147*4%)</f>
        <v>18535.871999999999</v>
      </c>
      <c r="AY148" s="399"/>
      <c r="AZ148" s="402"/>
      <c r="BA148" s="400"/>
      <c r="BB148" s="407">
        <f>(BB147*4%)</f>
        <v>19175.04</v>
      </c>
      <c r="BC148" s="399"/>
      <c r="BD148" s="402"/>
      <c r="BE148" s="400"/>
      <c r="BF148" s="407">
        <f>(BF147*4%)</f>
        <v>55607.615999999995</v>
      </c>
      <c r="BH148" s="39">
        <f t="shared" ref="BH148:BH149" si="118">(AD148+AH148+AL148+AP148+AT148+AX148+BB148+BF148)</f>
        <v>190472.06400000001</v>
      </c>
      <c r="BI148" s="406"/>
      <c r="BJ148" s="406"/>
      <c r="BK148" s="406"/>
      <c r="BL148" s="406"/>
      <c r="BM148" s="406"/>
      <c r="BN148" s="406"/>
      <c r="BO148" s="406"/>
      <c r="BP148" s="406"/>
      <c r="BQ148" s="406"/>
      <c r="BR148" s="406"/>
      <c r="BS148" s="406"/>
      <c r="BT148" s="406"/>
    </row>
    <row r="149" spans="1:72" s="405" customFormat="1" ht="25.05" customHeight="1">
      <c r="A149" s="15"/>
      <c r="B149" s="15"/>
      <c r="C149" s="15"/>
      <c r="D149" s="15"/>
      <c r="E149" s="15"/>
      <c r="F149" s="15"/>
      <c r="G149" s="15"/>
      <c r="H149" s="17"/>
      <c r="I149" s="17"/>
      <c r="J149" s="126"/>
      <c r="K149" s="17"/>
      <c r="L149" s="19"/>
      <c r="M149" s="19"/>
      <c r="N149" s="19"/>
      <c r="O149" s="19"/>
      <c r="P149" s="17"/>
      <c r="Q149" s="399"/>
      <c r="R149" s="402"/>
      <c r="S149" s="400"/>
      <c r="T149" s="400"/>
      <c r="U149" s="402"/>
      <c r="V149" s="399"/>
      <c r="W149" s="402"/>
      <c r="X149" s="443" t="s">
        <v>416</v>
      </c>
      <c r="Y149" s="407">
        <f>(Y147+Y148)</f>
        <v>4952273.6639999999</v>
      </c>
      <c r="Z149" s="399"/>
      <c r="AA149" s="399"/>
      <c r="AB149" s="402"/>
      <c r="AC149" s="443"/>
      <c r="AD149" s="407">
        <f>(AD147+AD148)</f>
        <v>847536.76799999992</v>
      </c>
      <c r="AE149" s="399"/>
      <c r="AF149" s="402"/>
      <c r="AG149" s="400"/>
      <c r="AH149" s="407">
        <f>(AH147+AH148)</f>
        <v>465314.304</v>
      </c>
      <c r="AI149" s="399"/>
      <c r="AJ149" s="402"/>
      <c r="AK149" s="400"/>
      <c r="AL149" s="407">
        <f>(AL147+AL148)</f>
        <v>299130.62399999995</v>
      </c>
      <c r="AM149" s="399"/>
      <c r="AN149" s="402"/>
      <c r="AO149" s="400"/>
      <c r="AP149" s="407">
        <f>(AP147+AP148)</f>
        <v>282512.25599999994</v>
      </c>
      <c r="AQ149" s="399"/>
      <c r="AR149" s="402"/>
      <c r="AS149" s="400"/>
      <c r="AT149" s="407">
        <f>(AT147+AT148)</f>
        <v>631497.98399999994</v>
      </c>
      <c r="AU149" s="399"/>
      <c r="AV149" s="402"/>
      <c r="AW149" s="400"/>
      <c r="AX149" s="407">
        <f>(AX147+AX148)</f>
        <v>481932.67199999996</v>
      </c>
      <c r="AY149" s="399"/>
      <c r="AZ149" s="402"/>
      <c r="BA149" s="400"/>
      <c r="BB149" s="407">
        <f>(BB147+BB148)</f>
        <v>498551.03999999998</v>
      </c>
      <c r="BC149" s="399"/>
      <c r="BD149" s="402"/>
      <c r="BE149" s="400"/>
      <c r="BF149" s="407">
        <f>(BF147+BF148)</f>
        <v>1445798.0159999998</v>
      </c>
      <c r="BH149" s="39">
        <f t="shared" si="118"/>
        <v>4952273.6639999989</v>
      </c>
      <c r="BI149" s="406"/>
      <c r="BJ149" s="406"/>
      <c r="BK149" s="406"/>
      <c r="BL149" s="406"/>
      <c r="BM149" s="406"/>
      <c r="BN149" s="406"/>
      <c r="BO149" s="406"/>
      <c r="BP149" s="406"/>
      <c r="BQ149" s="406"/>
      <c r="BR149" s="406"/>
      <c r="BS149" s="406"/>
      <c r="BT149" s="406"/>
    </row>
    <row r="150" spans="1:72" ht="50" customHeight="1">
      <c r="A150" s="450" t="s">
        <v>496</v>
      </c>
      <c r="B150" s="450" t="s">
        <v>9</v>
      </c>
      <c r="C150" s="450" t="s">
        <v>495</v>
      </c>
      <c r="D150" s="677" t="s">
        <v>7</v>
      </c>
      <c r="E150" s="99"/>
      <c r="F150" s="457" t="s">
        <v>6</v>
      </c>
      <c r="G150" s="679" t="s">
        <v>11</v>
      </c>
      <c r="H150" s="679" t="s">
        <v>0</v>
      </c>
      <c r="I150" s="679"/>
      <c r="J150" s="679"/>
      <c r="K150" s="681" t="s">
        <v>1</v>
      </c>
      <c r="L150" s="681" t="s">
        <v>2</v>
      </c>
      <c r="M150" s="681" t="s">
        <v>229</v>
      </c>
      <c r="N150" s="681" t="s">
        <v>20</v>
      </c>
      <c r="O150" s="681" t="s">
        <v>28</v>
      </c>
      <c r="P150" s="683" t="s">
        <v>12</v>
      </c>
      <c r="Q150" s="488" t="s">
        <v>15</v>
      </c>
      <c r="R150" s="488"/>
      <c r="S150" s="488"/>
      <c r="T150" s="488"/>
      <c r="U150" s="488"/>
      <c r="V150" s="489" t="s">
        <v>347</v>
      </c>
      <c r="W150" s="489"/>
      <c r="X150" s="489"/>
      <c r="Y150" s="489"/>
      <c r="Z150" s="389" t="s">
        <v>19</v>
      </c>
      <c r="AA150" s="490" t="s">
        <v>348</v>
      </c>
      <c r="AB150" s="490"/>
      <c r="AC150" s="490"/>
      <c r="AD150" s="490"/>
      <c r="AE150" s="491" t="s">
        <v>349</v>
      </c>
      <c r="AF150" s="491"/>
      <c r="AG150" s="491"/>
      <c r="AH150" s="491"/>
      <c r="AI150" s="505" t="s">
        <v>350</v>
      </c>
      <c r="AJ150" s="505"/>
      <c r="AK150" s="505"/>
      <c r="AL150" s="505"/>
      <c r="AM150" s="506" t="s">
        <v>351</v>
      </c>
      <c r="AN150" s="506"/>
      <c r="AO150" s="506"/>
      <c r="AP150" s="506"/>
      <c r="AQ150" s="507" t="s">
        <v>352</v>
      </c>
      <c r="AR150" s="507"/>
      <c r="AS150" s="507"/>
      <c r="AT150" s="507"/>
      <c r="AU150" s="508" t="s">
        <v>353</v>
      </c>
      <c r="AV150" s="508"/>
      <c r="AW150" s="508"/>
      <c r="AX150" s="508"/>
      <c r="AY150" s="509" t="s">
        <v>354</v>
      </c>
      <c r="AZ150" s="509"/>
      <c r="BA150" s="509"/>
      <c r="BB150" s="509"/>
      <c r="BC150" s="503" t="s">
        <v>355</v>
      </c>
      <c r="BD150" s="503"/>
      <c r="BE150" s="503"/>
      <c r="BF150" s="503"/>
    </row>
    <row r="151" spans="1:72" ht="42.05" customHeight="1">
      <c r="A151" s="450"/>
      <c r="B151" s="450"/>
      <c r="C151" s="450"/>
      <c r="D151" s="678"/>
      <c r="E151" s="390" t="s">
        <v>8</v>
      </c>
      <c r="F151" s="457"/>
      <c r="G151" s="680"/>
      <c r="H151" s="680"/>
      <c r="I151" s="680"/>
      <c r="J151" s="680"/>
      <c r="K151" s="682"/>
      <c r="L151" s="682"/>
      <c r="M151" s="682"/>
      <c r="N151" s="682"/>
      <c r="O151" s="682"/>
      <c r="P151" s="684"/>
      <c r="Q151" s="477" t="s">
        <v>24</v>
      </c>
      <c r="R151" s="478" t="s">
        <v>23</v>
      </c>
      <c r="S151" s="479" t="s">
        <v>17</v>
      </c>
      <c r="T151" s="479"/>
      <c r="U151" s="478" t="s">
        <v>14</v>
      </c>
      <c r="V151" s="480" t="s">
        <v>53</v>
      </c>
      <c r="W151" s="478" t="s">
        <v>54</v>
      </c>
      <c r="X151" s="492" t="s">
        <v>89</v>
      </c>
      <c r="Y151" s="478" t="s">
        <v>14</v>
      </c>
      <c r="Z151" s="477" t="s">
        <v>25</v>
      </c>
      <c r="AA151" s="552" t="s">
        <v>53</v>
      </c>
      <c r="AB151" s="536" t="s">
        <v>54</v>
      </c>
      <c r="AC151" s="559" t="s">
        <v>89</v>
      </c>
      <c r="AD151" s="536" t="s">
        <v>14</v>
      </c>
      <c r="AE151" s="529" t="s">
        <v>53</v>
      </c>
      <c r="AF151" s="530" t="s">
        <v>54</v>
      </c>
      <c r="AG151" s="641" t="s">
        <v>89</v>
      </c>
      <c r="AH151" s="530" t="s">
        <v>14</v>
      </c>
      <c r="AI151" s="531" t="s">
        <v>53</v>
      </c>
      <c r="AJ151" s="532" t="s">
        <v>54</v>
      </c>
      <c r="AK151" s="629" t="s">
        <v>89</v>
      </c>
      <c r="AL151" s="532" t="s">
        <v>14</v>
      </c>
      <c r="AM151" s="533" t="s">
        <v>53</v>
      </c>
      <c r="AN151" s="534" t="s">
        <v>54</v>
      </c>
      <c r="AO151" s="694" t="s">
        <v>89</v>
      </c>
      <c r="AP151" s="534" t="s">
        <v>14</v>
      </c>
      <c r="AQ151" s="550" t="s">
        <v>53</v>
      </c>
      <c r="AR151" s="547" t="s">
        <v>54</v>
      </c>
      <c r="AS151" s="527" t="s">
        <v>89</v>
      </c>
      <c r="AT151" s="547" t="s">
        <v>14</v>
      </c>
      <c r="AU151" s="541" t="s">
        <v>53</v>
      </c>
      <c r="AV151" s="542" t="s">
        <v>54</v>
      </c>
      <c r="AW151" s="516" t="s">
        <v>89</v>
      </c>
      <c r="AX151" s="542" t="s">
        <v>14</v>
      </c>
      <c r="AY151" s="543" t="s">
        <v>53</v>
      </c>
      <c r="AZ151" s="544" t="s">
        <v>54</v>
      </c>
      <c r="BA151" s="518" t="s">
        <v>89</v>
      </c>
      <c r="BB151" s="544" t="s">
        <v>14</v>
      </c>
      <c r="BC151" s="545" t="s">
        <v>53</v>
      </c>
      <c r="BD151" s="546" t="s">
        <v>54</v>
      </c>
      <c r="BE151" s="525" t="s">
        <v>89</v>
      </c>
      <c r="BF151" s="546" t="s">
        <v>14</v>
      </c>
      <c r="BG151" s="7"/>
      <c r="BI151" s="66"/>
      <c r="BJ151" s="66"/>
      <c r="BK151" s="66"/>
      <c r="BL151" s="66"/>
      <c r="BM151" s="66"/>
      <c r="BN151" s="66"/>
      <c r="BO151" s="66"/>
      <c r="BP151" s="66"/>
      <c r="BQ151" s="66"/>
    </row>
    <row r="152" spans="1:72" ht="40.049999999999997" customHeight="1">
      <c r="A152" s="450"/>
      <c r="B152" s="450"/>
      <c r="C152" s="450"/>
      <c r="D152" s="678"/>
      <c r="E152" s="94"/>
      <c r="F152" s="391"/>
      <c r="G152" s="680"/>
      <c r="H152" s="680"/>
      <c r="I152" s="680"/>
      <c r="J152" s="680"/>
      <c r="K152" s="682"/>
      <c r="L152" s="682"/>
      <c r="M152" s="682"/>
      <c r="N152" s="682"/>
      <c r="O152" s="682"/>
      <c r="P152" s="684"/>
      <c r="Q152" s="477"/>
      <c r="R152" s="478"/>
      <c r="S152" s="125" t="s">
        <v>16</v>
      </c>
      <c r="T152" s="125" t="s">
        <v>18</v>
      </c>
      <c r="U152" s="478"/>
      <c r="V152" s="481"/>
      <c r="W152" s="478"/>
      <c r="X152" s="535"/>
      <c r="Y152" s="478"/>
      <c r="Z152" s="477"/>
      <c r="AA152" s="552"/>
      <c r="AB152" s="536"/>
      <c r="AC152" s="560"/>
      <c r="AD152" s="536"/>
      <c r="AE152" s="529"/>
      <c r="AF152" s="530"/>
      <c r="AG152" s="642"/>
      <c r="AH152" s="530"/>
      <c r="AI152" s="531"/>
      <c r="AJ152" s="532"/>
      <c r="AK152" s="630"/>
      <c r="AL152" s="532"/>
      <c r="AM152" s="533"/>
      <c r="AN152" s="534"/>
      <c r="AO152" s="705"/>
      <c r="AP152" s="534"/>
      <c r="AQ152" s="550"/>
      <c r="AR152" s="547"/>
      <c r="AS152" s="717"/>
      <c r="AT152" s="547"/>
      <c r="AU152" s="541"/>
      <c r="AV152" s="542"/>
      <c r="AW152" s="551"/>
      <c r="AX152" s="542"/>
      <c r="AY152" s="543"/>
      <c r="AZ152" s="544"/>
      <c r="BA152" s="548"/>
      <c r="BB152" s="544"/>
      <c r="BC152" s="545"/>
      <c r="BD152" s="546"/>
      <c r="BE152" s="549"/>
      <c r="BF152" s="546"/>
      <c r="BG152" s="7"/>
      <c r="BI152" s="66"/>
      <c r="BJ152" s="66"/>
      <c r="BK152" s="66"/>
      <c r="BL152" s="66"/>
      <c r="BM152" s="66"/>
      <c r="BN152" s="66"/>
      <c r="BO152" s="66"/>
      <c r="BP152" s="66"/>
      <c r="BQ152" s="66"/>
    </row>
    <row r="153" spans="1:72" ht="70" customHeight="1">
      <c r="A153" s="458">
        <v>4</v>
      </c>
      <c r="B153" s="451" t="s">
        <v>223</v>
      </c>
      <c r="C153" s="451" t="s">
        <v>37</v>
      </c>
      <c r="D153" s="459" t="s">
        <v>161</v>
      </c>
      <c r="E153" s="133">
        <v>20</v>
      </c>
      <c r="F153" s="460">
        <v>445</v>
      </c>
      <c r="G153" s="585" t="s">
        <v>399</v>
      </c>
      <c r="H153" s="587" t="s">
        <v>158</v>
      </c>
      <c r="I153" s="587"/>
      <c r="J153" s="588"/>
      <c r="K153" s="169" t="s">
        <v>159</v>
      </c>
      <c r="L153" s="96" t="s">
        <v>308</v>
      </c>
      <c r="M153" s="177" t="s">
        <v>231</v>
      </c>
      <c r="N153" s="177" t="s">
        <v>450</v>
      </c>
      <c r="O153" s="177" t="s">
        <v>26</v>
      </c>
      <c r="P153" s="98">
        <v>0</v>
      </c>
      <c r="Q153" s="120">
        <v>1</v>
      </c>
      <c r="R153" s="118">
        <f>(P153*Q153)</f>
        <v>0</v>
      </c>
      <c r="S153" s="117">
        <v>445</v>
      </c>
      <c r="T153" s="117">
        <v>445</v>
      </c>
      <c r="U153" s="118">
        <f>(R153*(S153+T153))</f>
        <v>0</v>
      </c>
      <c r="V153" s="120">
        <v>1</v>
      </c>
      <c r="W153" s="118">
        <f>(P153*V153)</f>
        <v>0</v>
      </c>
      <c r="X153" s="117">
        <v>849</v>
      </c>
      <c r="Y153" s="118">
        <f>(W153*X153)</f>
        <v>0</v>
      </c>
      <c r="Z153" s="120">
        <v>1</v>
      </c>
      <c r="AA153" s="187">
        <v>1</v>
      </c>
      <c r="AB153" s="185">
        <f>(P153*AA153)</f>
        <v>0</v>
      </c>
      <c r="AC153" s="232">
        <v>122</v>
      </c>
      <c r="AD153" s="185">
        <f>(AB153*AC153)</f>
        <v>0</v>
      </c>
      <c r="AE153" s="205">
        <v>1</v>
      </c>
      <c r="AF153" s="206">
        <f>(P153*AE153)</f>
        <v>0</v>
      </c>
      <c r="AG153" s="208">
        <v>43</v>
      </c>
      <c r="AH153" s="206">
        <f>(AF153*AG153)</f>
        <v>0</v>
      </c>
      <c r="AI153" s="210">
        <v>1</v>
      </c>
      <c r="AJ153" s="200">
        <f>(P153*AI153)</f>
        <v>0</v>
      </c>
      <c r="AK153" s="212">
        <v>101</v>
      </c>
      <c r="AL153" s="200">
        <f>(AJ153*AK153)</f>
        <v>0</v>
      </c>
      <c r="AM153" s="202">
        <v>1</v>
      </c>
      <c r="AN153" s="203">
        <f>(P153*AM153)</f>
        <v>0</v>
      </c>
      <c r="AO153" s="283">
        <v>30</v>
      </c>
      <c r="AP153" s="203">
        <f>(AN153*AO153)</f>
        <v>0</v>
      </c>
      <c r="AQ153" s="195">
        <v>1</v>
      </c>
      <c r="AR153" s="196">
        <f>(P153*AQ153)</f>
        <v>0</v>
      </c>
      <c r="AS153" s="302">
        <v>134</v>
      </c>
      <c r="AT153" s="196">
        <f>(AR153*AS153)</f>
        <v>0</v>
      </c>
      <c r="AU153" s="198">
        <v>1</v>
      </c>
      <c r="AV153" s="199">
        <f>(P153*AU153)</f>
        <v>0</v>
      </c>
      <c r="AW153" s="321">
        <v>9</v>
      </c>
      <c r="AX153" s="199">
        <f>(AV153*AW153)</f>
        <v>0</v>
      </c>
      <c r="AY153" s="189">
        <v>1</v>
      </c>
      <c r="AZ153" s="190">
        <f>(P153*AY153)</f>
        <v>0</v>
      </c>
      <c r="BA153" s="340">
        <v>72</v>
      </c>
      <c r="BB153" s="190">
        <f>(AZ153*BA153)</f>
        <v>0</v>
      </c>
      <c r="BC153" s="192">
        <v>1</v>
      </c>
      <c r="BD153" s="193">
        <f>(P153*BC153)</f>
        <v>0</v>
      </c>
      <c r="BE153" s="359">
        <v>338</v>
      </c>
      <c r="BF153" s="193">
        <f>(BD153*BE153)</f>
        <v>0</v>
      </c>
      <c r="BI153" s="66"/>
      <c r="BJ153" s="66"/>
      <c r="BK153" s="66"/>
      <c r="BL153" s="66"/>
      <c r="BM153" s="66"/>
      <c r="BN153" s="66"/>
      <c r="BO153" s="66"/>
      <c r="BP153" s="66"/>
      <c r="BQ153" s="66"/>
    </row>
    <row r="154" spans="1:72" ht="56.05" customHeight="1">
      <c r="A154" s="458"/>
      <c r="B154" s="451"/>
      <c r="C154" s="451"/>
      <c r="D154" s="459"/>
      <c r="E154" s="5"/>
      <c r="F154" s="460"/>
      <c r="G154" s="586"/>
      <c r="H154" s="587" t="s">
        <v>166</v>
      </c>
      <c r="I154" s="587"/>
      <c r="J154" s="587"/>
      <c r="K154" s="8" t="s">
        <v>160</v>
      </c>
      <c r="L154" s="96" t="s">
        <v>306</v>
      </c>
      <c r="M154" s="177" t="s">
        <v>307</v>
      </c>
      <c r="N154" s="177" t="s">
        <v>451</v>
      </c>
      <c r="O154" s="177" t="s">
        <v>26</v>
      </c>
      <c r="P154" s="119">
        <v>49</v>
      </c>
      <c r="Q154" s="148">
        <v>120</v>
      </c>
      <c r="R154" s="116" t="e">
        <f>(#REF!*Q154)</f>
        <v>#REF!</v>
      </c>
      <c r="S154" s="149">
        <v>1780</v>
      </c>
      <c r="T154" s="149">
        <v>1780</v>
      </c>
      <c r="U154" s="116" t="e">
        <f>(R154*(S154+T154))</f>
        <v>#REF!</v>
      </c>
      <c r="V154" s="121">
        <v>26</v>
      </c>
      <c r="W154" s="116">
        <f>(P154*V154)</f>
        <v>1274</v>
      </c>
      <c r="X154" s="124">
        <v>3396</v>
      </c>
      <c r="Y154" s="116">
        <f>(W154*X154)</f>
        <v>4326504</v>
      </c>
      <c r="Z154" s="121">
        <v>120</v>
      </c>
      <c r="AA154" s="221">
        <v>26</v>
      </c>
      <c r="AB154" s="235">
        <f>(P154*AA154)</f>
        <v>1274</v>
      </c>
      <c r="AC154" s="233">
        <v>488</v>
      </c>
      <c r="AD154" s="235">
        <f>(AB154*AC154)</f>
        <v>621712</v>
      </c>
      <c r="AE154" s="228">
        <v>26</v>
      </c>
      <c r="AF154" s="206">
        <f>(P154*AE154)</f>
        <v>1274</v>
      </c>
      <c r="AG154" s="230">
        <v>172</v>
      </c>
      <c r="AH154" s="251">
        <f>(AF154*AG154)</f>
        <v>219128</v>
      </c>
      <c r="AI154" s="214">
        <v>26</v>
      </c>
      <c r="AJ154" s="200">
        <f>(P154*AI154)</f>
        <v>1274</v>
      </c>
      <c r="AK154" s="218">
        <v>404</v>
      </c>
      <c r="AL154" s="267">
        <f>(AJ154*AK154)</f>
        <v>514696</v>
      </c>
      <c r="AM154" s="216">
        <v>26</v>
      </c>
      <c r="AN154" s="203">
        <f>(P154*AM154)</f>
        <v>1274</v>
      </c>
      <c r="AO154" s="284">
        <v>120</v>
      </c>
      <c r="AP154" s="286">
        <f>(AN154*AO154)</f>
        <v>152880</v>
      </c>
      <c r="AQ154" s="226">
        <v>26</v>
      </c>
      <c r="AR154" s="196">
        <f>(P154*AQ154)</f>
        <v>1274</v>
      </c>
      <c r="AS154" s="303">
        <v>536</v>
      </c>
      <c r="AT154" s="305">
        <f>(AR154*AS154)</f>
        <v>682864</v>
      </c>
      <c r="AU154" s="223">
        <v>26</v>
      </c>
      <c r="AV154" s="199">
        <f>(P154*AU154)</f>
        <v>1274</v>
      </c>
      <c r="AW154" s="322">
        <v>36</v>
      </c>
      <c r="AX154" s="324">
        <f>(AV154*AW154)</f>
        <v>45864</v>
      </c>
      <c r="AY154" s="220">
        <v>26</v>
      </c>
      <c r="AZ154" s="190">
        <f>(P154*AY154)</f>
        <v>1274</v>
      </c>
      <c r="BA154" s="341">
        <v>288</v>
      </c>
      <c r="BB154" s="343">
        <f>(AZ154*BA154)</f>
        <v>366912</v>
      </c>
      <c r="BC154" s="219">
        <v>26</v>
      </c>
      <c r="BD154" s="193">
        <f>(P154*BC154)</f>
        <v>1274</v>
      </c>
      <c r="BE154" s="360">
        <v>1352</v>
      </c>
      <c r="BF154" s="362">
        <f>(BD154*BE154)</f>
        <v>1722448</v>
      </c>
    </row>
    <row r="155" spans="1:72" s="411" customFormat="1" ht="25.05" customHeight="1">
      <c r="A155" s="15"/>
      <c r="B155" s="15"/>
      <c r="C155" s="15"/>
      <c r="D155" s="15"/>
      <c r="E155" s="15"/>
      <c r="F155" s="15"/>
      <c r="G155" s="15"/>
      <c r="H155" s="70"/>
      <c r="I155" s="70"/>
      <c r="J155" s="408"/>
      <c r="K155" s="70"/>
      <c r="L155" s="71"/>
      <c r="M155" s="71"/>
      <c r="N155" s="71"/>
      <c r="O155" s="71"/>
      <c r="P155" s="70"/>
      <c r="Q155" s="409"/>
      <c r="R155" s="402"/>
      <c r="S155" s="410"/>
      <c r="T155" s="410"/>
      <c r="U155" s="402"/>
      <c r="V155" s="409"/>
      <c r="W155" s="402">
        <f>SUM(W153:W154)</f>
        <v>1274</v>
      </c>
      <c r="X155" s="410"/>
      <c r="Y155" s="402">
        <f>SUM(Y153:Y154)</f>
        <v>4326504</v>
      </c>
      <c r="Z155" s="409"/>
      <c r="AA155" s="409"/>
      <c r="AB155" s="402">
        <f>SUM(AB153:AB154)</f>
        <v>1274</v>
      </c>
      <c r="AC155" s="410"/>
      <c r="AD155" s="402">
        <f>SUM(AD153:AD154)</f>
        <v>621712</v>
      </c>
      <c r="AE155" s="409"/>
      <c r="AF155" s="402">
        <f>SUM(AF153:AF154)</f>
        <v>1274</v>
      </c>
      <c r="AG155" s="410"/>
      <c r="AH155" s="402">
        <f>SUM(AH153:AH154)</f>
        <v>219128</v>
      </c>
      <c r="AI155" s="409"/>
      <c r="AJ155" s="402">
        <f>SUM(AJ153:AJ154)</f>
        <v>1274</v>
      </c>
      <c r="AK155" s="410"/>
      <c r="AL155" s="402">
        <f>SUM(AL153:AL154)</f>
        <v>514696</v>
      </c>
      <c r="AM155" s="409"/>
      <c r="AN155" s="402">
        <f>SUM(AN153:AN154)</f>
        <v>1274</v>
      </c>
      <c r="AO155" s="410"/>
      <c r="AP155" s="402">
        <f>SUM(AP153:AP154)</f>
        <v>152880</v>
      </c>
      <c r="AQ155" s="409"/>
      <c r="AR155" s="402">
        <f>SUM(AR153:AR154)</f>
        <v>1274</v>
      </c>
      <c r="AS155" s="410"/>
      <c r="AT155" s="402">
        <f>SUM(AT153:AT154)</f>
        <v>682864</v>
      </c>
      <c r="AU155" s="409"/>
      <c r="AV155" s="402">
        <f>SUM(AV153:AV154)</f>
        <v>1274</v>
      </c>
      <c r="AW155" s="410"/>
      <c r="AX155" s="402">
        <f>SUM(AX153:AX154)</f>
        <v>45864</v>
      </c>
      <c r="AY155" s="409"/>
      <c r="AZ155" s="402">
        <f>SUM(AZ153:AZ154)</f>
        <v>1274</v>
      </c>
      <c r="BA155" s="410"/>
      <c r="BB155" s="402">
        <f>SUM(BB153:BB154)</f>
        <v>366912</v>
      </c>
      <c r="BC155" s="409"/>
      <c r="BD155" s="402">
        <f>SUM(BD153:BD154)</f>
        <v>1274</v>
      </c>
      <c r="BE155" s="410"/>
      <c r="BF155" s="402">
        <f>SUM(BF153:BF154)</f>
        <v>1722448</v>
      </c>
      <c r="BH155" s="393">
        <f>(AD155+AH155+AL155+AP155+AT155+AX155+BB155+BF155)</f>
        <v>4326504</v>
      </c>
      <c r="BI155" s="406"/>
      <c r="BJ155" s="412"/>
      <c r="BK155" s="412"/>
      <c r="BL155" s="412"/>
      <c r="BM155" s="412"/>
      <c r="BN155" s="412"/>
      <c r="BO155" s="412"/>
      <c r="BP155" s="412"/>
      <c r="BQ155" s="412"/>
      <c r="BR155" s="412"/>
      <c r="BS155" s="412"/>
      <c r="BT155" s="412"/>
    </row>
    <row r="156" spans="1:72" s="38" customFormat="1" ht="25.05" customHeight="1">
      <c r="A156" s="413"/>
      <c r="B156" s="413"/>
      <c r="C156" s="413"/>
      <c r="D156" s="413"/>
      <c r="E156" s="413"/>
      <c r="F156" s="413"/>
      <c r="G156" s="413"/>
      <c r="H156" s="41"/>
      <c r="I156" s="41"/>
      <c r="J156" s="42"/>
      <c r="K156" s="41"/>
      <c r="L156" s="43"/>
      <c r="M156" s="43"/>
      <c r="N156" s="43"/>
      <c r="O156" s="43"/>
      <c r="P156" s="41"/>
      <c r="Q156" s="44"/>
      <c r="R156" s="407"/>
      <c r="S156" s="45"/>
      <c r="T156" s="45"/>
      <c r="U156" s="407"/>
      <c r="V156" s="44"/>
      <c r="W156" s="407"/>
      <c r="X156" s="443" t="s">
        <v>414</v>
      </c>
      <c r="Y156" s="407">
        <f>(Y155*4%)</f>
        <v>173060.16</v>
      </c>
      <c r="Z156" s="44"/>
      <c r="AA156" s="44"/>
      <c r="AB156" s="407"/>
      <c r="AC156" s="443"/>
      <c r="AD156" s="407">
        <f>(AD155*4%)</f>
        <v>24868.48</v>
      </c>
      <c r="AE156" s="44"/>
      <c r="AF156" s="407"/>
      <c r="AG156" s="45"/>
      <c r="AH156" s="407">
        <f>(AH155*4%)</f>
        <v>8765.1200000000008</v>
      </c>
      <c r="AI156" s="44"/>
      <c r="AJ156" s="407"/>
      <c r="AK156" s="45"/>
      <c r="AL156" s="407">
        <f>(AL155*4%)</f>
        <v>20587.84</v>
      </c>
      <c r="AM156" s="44"/>
      <c r="AN156" s="407"/>
      <c r="AO156" s="45"/>
      <c r="AP156" s="407">
        <f>(AP155*4%)</f>
        <v>6115.2</v>
      </c>
      <c r="AQ156" s="44"/>
      <c r="AR156" s="407"/>
      <c r="AS156" s="45"/>
      <c r="AT156" s="407">
        <f>(AT155*4%)</f>
        <v>27314.560000000001</v>
      </c>
      <c r="AU156" s="44"/>
      <c r="AV156" s="407"/>
      <c r="AW156" s="45"/>
      <c r="AX156" s="407">
        <f>(AX155*4%)</f>
        <v>1834.56</v>
      </c>
      <c r="AY156" s="44"/>
      <c r="AZ156" s="407"/>
      <c r="BA156" s="45"/>
      <c r="BB156" s="407">
        <f>(BB155*4%)</f>
        <v>14676.48</v>
      </c>
      <c r="BC156" s="44"/>
      <c r="BD156" s="407"/>
      <c r="BE156" s="45"/>
      <c r="BF156" s="407">
        <f>(BF155*4%)</f>
        <v>68897.919999999998</v>
      </c>
      <c r="BH156" s="39">
        <f t="shared" ref="BH156:BH157" si="119">(AD156+AH156+AL156+AP156+AT156+AX156+BB156+BF156)</f>
        <v>173060.15999999997</v>
      </c>
      <c r="BI156" s="64"/>
      <c r="BJ156" s="64"/>
      <c r="BK156" s="64"/>
      <c r="BL156" s="64"/>
      <c r="BM156" s="64"/>
      <c r="BN156" s="64"/>
      <c r="BO156" s="64"/>
      <c r="BP156" s="64"/>
      <c r="BQ156" s="64"/>
      <c r="BR156" s="64"/>
      <c r="BS156" s="64"/>
      <c r="BT156" s="64"/>
    </row>
    <row r="157" spans="1:72" s="38" customFormat="1" ht="25.05" customHeight="1">
      <c r="A157" s="413"/>
      <c r="B157" s="413"/>
      <c r="C157" s="413"/>
      <c r="D157" s="413"/>
      <c r="E157" s="413"/>
      <c r="F157" s="413"/>
      <c r="G157" s="413"/>
      <c r="H157" s="41"/>
      <c r="I157" s="41"/>
      <c r="J157" s="42"/>
      <c r="K157" s="41"/>
      <c r="L157" s="43"/>
      <c r="M157" s="43"/>
      <c r="N157" s="43"/>
      <c r="O157" s="43"/>
      <c r="P157" s="41"/>
      <c r="Q157" s="44"/>
      <c r="R157" s="407"/>
      <c r="S157" s="45"/>
      <c r="T157" s="45"/>
      <c r="U157" s="407"/>
      <c r="V157" s="44"/>
      <c r="W157" s="407"/>
      <c r="X157" s="443" t="s">
        <v>416</v>
      </c>
      <c r="Y157" s="407">
        <f>(Y155+Y156)</f>
        <v>4499564.16</v>
      </c>
      <c r="Z157" s="44"/>
      <c r="AA157" s="44"/>
      <c r="AB157" s="407"/>
      <c r="AC157" s="443"/>
      <c r="AD157" s="407">
        <f>(AD155+AD156)</f>
        <v>646580.47999999998</v>
      </c>
      <c r="AE157" s="44"/>
      <c r="AF157" s="407"/>
      <c r="AG157" s="45"/>
      <c r="AH157" s="407">
        <f>(AH155+AH156)</f>
        <v>227893.12</v>
      </c>
      <c r="AI157" s="44"/>
      <c r="AJ157" s="407"/>
      <c r="AK157" s="45"/>
      <c r="AL157" s="407">
        <f>(AL155+AL156)</f>
        <v>535283.84</v>
      </c>
      <c r="AM157" s="44"/>
      <c r="AN157" s="407"/>
      <c r="AO157" s="45"/>
      <c r="AP157" s="407">
        <f>(AP155+AP156)</f>
        <v>158995.20000000001</v>
      </c>
      <c r="AQ157" s="44"/>
      <c r="AR157" s="407"/>
      <c r="AS157" s="45"/>
      <c r="AT157" s="407">
        <f>(AT155+AT156)</f>
        <v>710178.56</v>
      </c>
      <c r="AU157" s="44"/>
      <c r="AV157" s="407"/>
      <c r="AW157" s="45"/>
      <c r="AX157" s="407">
        <f>(AX155+AX156)</f>
        <v>47698.559999999998</v>
      </c>
      <c r="AY157" s="44"/>
      <c r="AZ157" s="407"/>
      <c r="BA157" s="45"/>
      <c r="BB157" s="407">
        <f>(BB155+BB156)</f>
        <v>381588.47999999998</v>
      </c>
      <c r="BC157" s="44"/>
      <c r="BD157" s="407"/>
      <c r="BE157" s="45"/>
      <c r="BF157" s="407">
        <f>(BF155+BF156)</f>
        <v>1791345.92</v>
      </c>
      <c r="BH157" s="39">
        <f t="shared" si="119"/>
        <v>4499564.16</v>
      </c>
      <c r="BI157" s="64"/>
      <c r="BJ157" s="64"/>
      <c r="BK157" s="64"/>
      <c r="BL157" s="64"/>
      <c r="BM157" s="64"/>
      <c r="BN157" s="64"/>
      <c r="BO157" s="64"/>
      <c r="BP157" s="64"/>
      <c r="BQ157" s="64"/>
      <c r="BR157" s="64"/>
      <c r="BS157" s="64"/>
      <c r="BT157" s="64"/>
    </row>
    <row r="158" spans="1:72" s="411" customFormat="1" ht="25.05" customHeight="1">
      <c r="A158" s="15"/>
      <c r="B158" s="15"/>
      <c r="C158" s="15"/>
      <c r="D158" s="502" t="s">
        <v>398</v>
      </c>
      <c r="E158" s="502"/>
      <c r="F158" s="502"/>
      <c r="G158" s="502"/>
      <c r="H158" s="502"/>
      <c r="I158" s="502"/>
      <c r="J158" s="502"/>
      <c r="K158" s="502"/>
      <c r="L158" s="502"/>
      <c r="M158" s="502"/>
      <c r="N158" s="502"/>
      <c r="O158" s="502"/>
      <c r="P158" s="502"/>
      <c r="Q158" s="409"/>
      <c r="R158" s="402"/>
      <c r="S158" s="410"/>
      <c r="T158" s="410"/>
      <c r="U158" s="402"/>
      <c r="V158" s="409"/>
      <c r="W158" s="402"/>
      <c r="X158" s="410"/>
      <c r="Y158" s="402">
        <v>2207920</v>
      </c>
      <c r="Z158" s="409"/>
      <c r="AA158" s="409"/>
      <c r="AB158" s="402"/>
      <c r="AC158" s="410"/>
      <c r="AD158" s="402">
        <v>397425.6</v>
      </c>
      <c r="AE158" s="409"/>
      <c r="AF158" s="402"/>
      <c r="AG158" s="410"/>
      <c r="AH158" s="402">
        <v>66237.600000000006</v>
      </c>
      <c r="AI158" s="409"/>
      <c r="AJ158" s="402"/>
      <c r="AK158" s="410"/>
      <c r="AL158" s="402">
        <v>375346.4</v>
      </c>
      <c r="AM158" s="409"/>
      <c r="AN158" s="402"/>
      <c r="AO158" s="410"/>
      <c r="AP158" s="402">
        <v>88316.800000000003</v>
      </c>
      <c r="AQ158" s="409"/>
      <c r="AR158" s="402"/>
      <c r="AS158" s="410"/>
      <c r="AT158" s="402">
        <v>507821.6</v>
      </c>
      <c r="AU158" s="409"/>
      <c r="AV158" s="402"/>
      <c r="AW158" s="410"/>
      <c r="AX158" s="402">
        <v>0</v>
      </c>
      <c r="AY158" s="409"/>
      <c r="AZ158" s="402"/>
      <c r="BA158" s="410"/>
      <c r="BB158" s="402">
        <v>198712.8</v>
      </c>
      <c r="BC158" s="409"/>
      <c r="BD158" s="402"/>
      <c r="BE158" s="410"/>
      <c r="BF158" s="402">
        <v>574059.19999999995</v>
      </c>
      <c r="BH158" s="393">
        <f>(AD158+AH158+AL158+AP158+AT158+AX158+BB158+BF158)</f>
        <v>2207920</v>
      </c>
      <c r="BI158" s="406"/>
      <c r="BJ158" s="412"/>
      <c r="BK158" s="412"/>
      <c r="BL158" s="412"/>
      <c r="BM158" s="412"/>
      <c r="BN158" s="412"/>
      <c r="BO158" s="412"/>
      <c r="BP158" s="412"/>
      <c r="BQ158" s="412"/>
      <c r="BR158" s="412"/>
      <c r="BS158" s="412"/>
      <c r="BT158" s="412"/>
    </row>
    <row r="159" spans="1:72" s="411" customFormat="1" ht="25.05" customHeight="1">
      <c r="A159" s="15"/>
      <c r="B159" s="15"/>
      <c r="C159" s="15"/>
      <c r="D159" s="442"/>
      <c r="E159" s="442"/>
      <c r="F159" s="442"/>
      <c r="G159" s="442"/>
      <c r="H159" s="442"/>
      <c r="I159" s="442"/>
      <c r="J159" s="442"/>
      <c r="K159" s="442"/>
      <c r="L159" s="442"/>
      <c r="M159" s="442"/>
      <c r="N159" s="442"/>
      <c r="O159" s="442"/>
      <c r="P159" s="442"/>
      <c r="Q159" s="409"/>
      <c r="R159" s="402"/>
      <c r="S159" s="410"/>
      <c r="T159" s="410"/>
      <c r="U159" s="402"/>
      <c r="V159" s="409"/>
      <c r="W159" s="402"/>
      <c r="X159" s="443" t="s">
        <v>414</v>
      </c>
      <c r="Y159" s="407">
        <f>(Y158*4%)</f>
        <v>88316.800000000003</v>
      </c>
      <c r="Z159" s="409"/>
      <c r="AA159" s="409"/>
      <c r="AB159" s="402"/>
      <c r="AC159" s="443"/>
      <c r="AD159" s="407">
        <f>(AD158*4%)</f>
        <v>15897.023999999999</v>
      </c>
      <c r="AE159" s="409"/>
      <c r="AF159" s="402"/>
      <c r="AG159" s="410"/>
      <c r="AH159" s="407">
        <f>(AH158*4%)</f>
        <v>2649.5040000000004</v>
      </c>
      <c r="AI159" s="409"/>
      <c r="AJ159" s="402"/>
      <c r="AK159" s="410"/>
      <c r="AL159" s="407">
        <f>(AL158*4%)</f>
        <v>15013.856000000002</v>
      </c>
      <c r="AM159" s="409"/>
      <c r="AN159" s="402"/>
      <c r="AO159" s="410"/>
      <c r="AP159" s="407">
        <f>(AP158*4%)</f>
        <v>3532.672</v>
      </c>
      <c r="AQ159" s="409"/>
      <c r="AR159" s="402"/>
      <c r="AS159" s="410"/>
      <c r="AT159" s="407">
        <f>(AT158*4%)</f>
        <v>20312.863999999998</v>
      </c>
      <c r="AU159" s="409"/>
      <c r="AV159" s="402"/>
      <c r="AW159" s="410"/>
      <c r="AX159" s="407">
        <f>(AX158*4%)</f>
        <v>0</v>
      </c>
      <c r="AY159" s="409"/>
      <c r="AZ159" s="402"/>
      <c r="BA159" s="410"/>
      <c r="BB159" s="407">
        <f>(BB158*4%)</f>
        <v>7948.5119999999997</v>
      </c>
      <c r="BC159" s="409"/>
      <c r="BD159" s="402"/>
      <c r="BE159" s="410"/>
      <c r="BF159" s="407">
        <f>(BF158*4%)</f>
        <v>22962.367999999999</v>
      </c>
      <c r="BH159" s="39">
        <f t="shared" ref="BH159:BH160" si="120">(AD159+AH159+AL159+AP159+AT159+AX159+BB159+BF159)</f>
        <v>88316.800000000003</v>
      </c>
      <c r="BI159" s="406"/>
      <c r="BJ159" s="412"/>
      <c r="BK159" s="412"/>
      <c r="BL159" s="412"/>
      <c r="BM159" s="412"/>
      <c r="BN159" s="412"/>
      <c r="BO159" s="412"/>
      <c r="BP159" s="412"/>
      <c r="BQ159" s="412"/>
      <c r="BR159" s="412"/>
      <c r="BS159" s="412"/>
      <c r="BT159" s="412"/>
    </row>
    <row r="160" spans="1:72" s="405" customFormat="1" ht="25.05" customHeight="1">
      <c r="A160" s="15"/>
      <c r="B160" s="15"/>
      <c r="C160" s="15"/>
      <c r="D160" s="15"/>
      <c r="E160" s="15"/>
      <c r="F160" s="15"/>
      <c r="G160" s="15"/>
      <c r="H160" s="17"/>
      <c r="I160" s="17"/>
      <c r="J160" s="126"/>
      <c r="K160" s="17"/>
      <c r="L160" s="19"/>
      <c r="M160" s="19"/>
      <c r="N160" s="19"/>
      <c r="O160" s="19"/>
      <c r="P160" s="17"/>
      <c r="Q160" s="399"/>
      <c r="R160" s="402"/>
      <c r="S160" s="400"/>
      <c r="T160" s="400"/>
      <c r="U160" s="402"/>
      <c r="V160" s="399"/>
      <c r="W160" s="402"/>
      <c r="X160" s="443" t="s">
        <v>416</v>
      </c>
      <c r="Y160" s="407">
        <f>(Y158+Y159)</f>
        <v>2296236.7999999998</v>
      </c>
      <c r="Z160" s="399"/>
      <c r="AA160" s="399"/>
      <c r="AB160" s="402"/>
      <c r="AC160" s="443"/>
      <c r="AD160" s="407">
        <f>(AD158+AD159)</f>
        <v>413322.62399999995</v>
      </c>
      <c r="AE160" s="399"/>
      <c r="AF160" s="402"/>
      <c r="AG160" s="400"/>
      <c r="AH160" s="407">
        <f>(AH158+AH159)</f>
        <v>68887.104000000007</v>
      </c>
      <c r="AI160" s="399"/>
      <c r="AJ160" s="402"/>
      <c r="AK160" s="400"/>
      <c r="AL160" s="407">
        <f>(AL158+AL159)</f>
        <v>390360.25600000005</v>
      </c>
      <c r="AM160" s="399"/>
      <c r="AN160" s="402"/>
      <c r="AO160" s="400"/>
      <c r="AP160" s="407">
        <f>(AP158+AP159)</f>
        <v>91849.472000000009</v>
      </c>
      <c r="AQ160" s="399"/>
      <c r="AR160" s="402"/>
      <c r="AS160" s="400"/>
      <c r="AT160" s="407">
        <f>(AT158+AT159)</f>
        <v>528134.46399999992</v>
      </c>
      <c r="AU160" s="399"/>
      <c r="AV160" s="402"/>
      <c r="AW160" s="400"/>
      <c r="AX160" s="407">
        <f>(AX158+AX159)</f>
        <v>0</v>
      </c>
      <c r="AY160" s="399"/>
      <c r="AZ160" s="402"/>
      <c r="BA160" s="400"/>
      <c r="BB160" s="407">
        <f>(BB158+BB159)</f>
        <v>206661.31199999998</v>
      </c>
      <c r="BC160" s="399"/>
      <c r="BD160" s="402"/>
      <c r="BE160" s="400"/>
      <c r="BF160" s="407">
        <f>(BF158+BF159)</f>
        <v>597021.56799999997</v>
      </c>
      <c r="BH160" s="39">
        <f t="shared" si="120"/>
        <v>2296236.7999999998</v>
      </c>
      <c r="BI160" s="406"/>
      <c r="BJ160" s="406"/>
      <c r="BK160" s="406"/>
      <c r="BL160" s="406"/>
      <c r="BM160" s="406"/>
      <c r="BN160" s="406"/>
      <c r="BO160" s="406"/>
      <c r="BP160" s="406"/>
      <c r="BQ160" s="406"/>
      <c r="BR160" s="406"/>
      <c r="BS160" s="406"/>
      <c r="BT160" s="406"/>
    </row>
    <row r="161" spans="1:72" ht="50" customHeight="1">
      <c r="A161" s="450" t="s">
        <v>496</v>
      </c>
      <c r="B161" s="450" t="s">
        <v>9</v>
      </c>
      <c r="C161" s="450" t="s">
        <v>495</v>
      </c>
      <c r="D161" s="677" t="s">
        <v>7</v>
      </c>
      <c r="E161" s="99"/>
      <c r="F161" s="457" t="s">
        <v>6</v>
      </c>
      <c r="G161" s="679" t="s">
        <v>11</v>
      </c>
      <c r="H161" s="679" t="s">
        <v>0</v>
      </c>
      <c r="I161" s="679"/>
      <c r="J161" s="679"/>
      <c r="K161" s="681" t="s">
        <v>1</v>
      </c>
      <c r="L161" s="681" t="s">
        <v>2</v>
      </c>
      <c r="M161" s="681" t="s">
        <v>229</v>
      </c>
      <c r="N161" s="681" t="s">
        <v>20</v>
      </c>
      <c r="O161" s="681" t="s">
        <v>28</v>
      </c>
      <c r="P161" s="683" t="s">
        <v>12</v>
      </c>
      <c r="Q161" s="488" t="s">
        <v>15</v>
      </c>
      <c r="R161" s="488"/>
      <c r="S161" s="488"/>
      <c r="T161" s="488"/>
      <c r="U161" s="488"/>
      <c r="V161" s="489" t="s">
        <v>347</v>
      </c>
      <c r="W161" s="489"/>
      <c r="X161" s="489"/>
      <c r="Y161" s="489"/>
      <c r="Z161" s="389" t="s">
        <v>19</v>
      </c>
      <c r="AA161" s="490" t="s">
        <v>348</v>
      </c>
      <c r="AB161" s="490"/>
      <c r="AC161" s="490"/>
      <c r="AD161" s="490"/>
      <c r="AE161" s="491" t="s">
        <v>349</v>
      </c>
      <c r="AF161" s="491"/>
      <c r="AG161" s="491"/>
      <c r="AH161" s="491"/>
      <c r="AI161" s="505" t="s">
        <v>350</v>
      </c>
      <c r="AJ161" s="505"/>
      <c r="AK161" s="505"/>
      <c r="AL161" s="505"/>
      <c r="AM161" s="506" t="s">
        <v>351</v>
      </c>
      <c r="AN161" s="506"/>
      <c r="AO161" s="506"/>
      <c r="AP161" s="506"/>
      <c r="AQ161" s="507" t="s">
        <v>352</v>
      </c>
      <c r="AR161" s="507"/>
      <c r="AS161" s="507"/>
      <c r="AT161" s="507"/>
      <c r="AU161" s="508" t="s">
        <v>353</v>
      </c>
      <c r="AV161" s="508"/>
      <c r="AW161" s="508"/>
      <c r="AX161" s="508"/>
      <c r="AY161" s="509" t="s">
        <v>354</v>
      </c>
      <c r="AZ161" s="509"/>
      <c r="BA161" s="509"/>
      <c r="BB161" s="509"/>
      <c r="BC161" s="503" t="s">
        <v>355</v>
      </c>
      <c r="BD161" s="503"/>
      <c r="BE161" s="503"/>
      <c r="BF161" s="503"/>
    </row>
    <row r="162" spans="1:72" ht="42.05" customHeight="1">
      <c r="A162" s="450"/>
      <c r="B162" s="450"/>
      <c r="C162" s="450"/>
      <c r="D162" s="678"/>
      <c r="E162" s="390" t="s">
        <v>8</v>
      </c>
      <c r="F162" s="457"/>
      <c r="G162" s="680"/>
      <c r="H162" s="680"/>
      <c r="I162" s="680"/>
      <c r="J162" s="680"/>
      <c r="K162" s="682"/>
      <c r="L162" s="682"/>
      <c r="M162" s="682"/>
      <c r="N162" s="682"/>
      <c r="O162" s="682"/>
      <c r="P162" s="684"/>
      <c r="Q162" s="477" t="s">
        <v>24</v>
      </c>
      <c r="R162" s="478" t="s">
        <v>23</v>
      </c>
      <c r="S162" s="479" t="s">
        <v>17</v>
      </c>
      <c r="T162" s="479"/>
      <c r="U162" s="478" t="s">
        <v>14</v>
      </c>
      <c r="V162" s="480" t="s">
        <v>53</v>
      </c>
      <c r="W162" s="478" t="s">
        <v>54</v>
      </c>
      <c r="X162" s="492" t="s">
        <v>89</v>
      </c>
      <c r="Y162" s="478" t="s">
        <v>14</v>
      </c>
      <c r="Z162" s="477" t="s">
        <v>25</v>
      </c>
      <c r="AA162" s="552" t="s">
        <v>53</v>
      </c>
      <c r="AB162" s="536" t="s">
        <v>54</v>
      </c>
      <c r="AC162" s="559" t="s">
        <v>89</v>
      </c>
      <c r="AD162" s="536" t="s">
        <v>14</v>
      </c>
      <c r="AE162" s="529" t="s">
        <v>53</v>
      </c>
      <c r="AF162" s="530" t="s">
        <v>54</v>
      </c>
      <c r="AG162" s="641" t="s">
        <v>89</v>
      </c>
      <c r="AH162" s="530" t="s">
        <v>14</v>
      </c>
      <c r="AI162" s="531" t="s">
        <v>53</v>
      </c>
      <c r="AJ162" s="532" t="s">
        <v>54</v>
      </c>
      <c r="AK162" s="629" t="s">
        <v>89</v>
      </c>
      <c r="AL162" s="532" t="s">
        <v>14</v>
      </c>
      <c r="AM162" s="533" t="s">
        <v>53</v>
      </c>
      <c r="AN162" s="534" t="s">
        <v>54</v>
      </c>
      <c r="AO162" s="694" t="s">
        <v>89</v>
      </c>
      <c r="AP162" s="534" t="s">
        <v>14</v>
      </c>
      <c r="AQ162" s="550" t="s">
        <v>53</v>
      </c>
      <c r="AR162" s="547" t="s">
        <v>54</v>
      </c>
      <c r="AS162" s="527" t="s">
        <v>89</v>
      </c>
      <c r="AT162" s="547" t="s">
        <v>14</v>
      </c>
      <c r="AU162" s="541" t="s">
        <v>53</v>
      </c>
      <c r="AV162" s="542" t="s">
        <v>54</v>
      </c>
      <c r="AW162" s="516" t="s">
        <v>89</v>
      </c>
      <c r="AX162" s="542" t="s">
        <v>14</v>
      </c>
      <c r="AY162" s="543" t="s">
        <v>53</v>
      </c>
      <c r="AZ162" s="544" t="s">
        <v>54</v>
      </c>
      <c r="BA162" s="518" t="s">
        <v>89</v>
      </c>
      <c r="BB162" s="544" t="s">
        <v>14</v>
      </c>
      <c r="BC162" s="545" t="s">
        <v>53</v>
      </c>
      <c r="BD162" s="546" t="s">
        <v>54</v>
      </c>
      <c r="BE162" s="525" t="s">
        <v>89</v>
      </c>
      <c r="BF162" s="546" t="s">
        <v>14</v>
      </c>
      <c r="BG162" s="7"/>
      <c r="BI162" s="66"/>
      <c r="BJ162" s="66"/>
      <c r="BK162" s="66"/>
      <c r="BL162" s="66"/>
      <c r="BM162" s="66"/>
      <c r="BN162" s="66"/>
      <c r="BO162" s="66"/>
      <c r="BP162" s="66"/>
      <c r="BQ162" s="66"/>
    </row>
    <row r="163" spans="1:72" ht="40.049999999999997" customHeight="1">
      <c r="A163" s="450"/>
      <c r="B163" s="450"/>
      <c r="C163" s="450"/>
      <c r="D163" s="678"/>
      <c r="E163" s="94"/>
      <c r="F163" s="391"/>
      <c r="G163" s="680"/>
      <c r="H163" s="680"/>
      <c r="I163" s="680"/>
      <c r="J163" s="680"/>
      <c r="K163" s="682"/>
      <c r="L163" s="682"/>
      <c r="M163" s="682"/>
      <c r="N163" s="682"/>
      <c r="O163" s="682"/>
      <c r="P163" s="684"/>
      <c r="Q163" s="477"/>
      <c r="R163" s="478"/>
      <c r="S163" s="125" t="s">
        <v>16</v>
      </c>
      <c r="T163" s="125" t="s">
        <v>18</v>
      </c>
      <c r="U163" s="478"/>
      <c r="V163" s="481"/>
      <c r="W163" s="478"/>
      <c r="X163" s="535"/>
      <c r="Y163" s="478"/>
      <c r="Z163" s="477"/>
      <c r="AA163" s="552"/>
      <c r="AB163" s="536"/>
      <c r="AC163" s="560"/>
      <c r="AD163" s="536"/>
      <c r="AE163" s="529"/>
      <c r="AF163" s="530"/>
      <c r="AG163" s="642"/>
      <c r="AH163" s="530"/>
      <c r="AI163" s="531"/>
      <c r="AJ163" s="532"/>
      <c r="AK163" s="630"/>
      <c r="AL163" s="532"/>
      <c r="AM163" s="533"/>
      <c r="AN163" s="534"/>
      <c r="AO163" s="705"/>
      <c r="AP163" s="534"/>
      <c r="AQ163" s="550"/>
      <c r="AR163" s="547"/>
      <c r="AS163" s="717"/>
      <c r="AT163" s="547"/>
      <c r="AU163" s="541"/>
      <c r="AV163" s="542"/>
      <c r="AW163" s="551"/>
      <c r="AX163" s="542"/>
      <c r="AY163" s="543"/>
      <c r="AZ163" s="544"/>
      <c r="BA163" s="548"/>
      <c r="BB163" s="544"/>
      <c r="BC163" s="545"/>
      <c r="BD163" s="546"/>
      <c r="BE163" s="549"/>
      <c r="BF163" s="546"/>
      <c r="BG163" s="7"/>
      <c r="BI163" s="66"/>
      <c r="BJ163" s="66"/>
      <c r="BK163" s="66"/>
      <c r="BL163" s="66"/>
      <c r="BM163" s="66"/>
      <c r="BN163" s="66"/>
      <c r="BO163" s="66"/>
      <c r="BP163" s="66"/>
      <c r="BQ163" s="66"/>
    </row>
    <row r="164" spans="1:72" ht="42.05" customHeight="1">
      <c r="A164" s="458">
        <v>4</v>
      </c>
      <c r="B164" s="451" t="s">
        <v>223</v>
      </c>
      <c r="C164" s="451" t="s">
        <v>37</v>
      </c>
      <c r="D164" s="459" t="s">
        <v>161</v>
      </c>
      <c r="E164" s="133">
        <v>20</v>
      </c>
      <c r="F164" s="460">
        <v>445</v>
      </c>
      <c r="G164" s="537" t="s">
        <v>400</v>
      </c>
      <c r="H164" s="539" t="s">
        <v>162</v>
      </c>
      <c r="I164" s="539"/>
      <c r="J164" s="540"/>
      <c r="K164" s="170" t="s">
        <v>163</v>
      </c>
      <c r="L164" s="12" t="s">
        <v>311</v>
      </c>
      <c r="M164" s="178" t="s">
        <v>231</v>
      </c>
      <c r="N164" s="178" t="s">
        <v>381</v>
      </c>
      <c r="O164" s="178" t="s">
        <v>26</v>
      </c>
      <c r="P164" s="13">
        <v>800</v>
      </c>
      <c r="Q164" s="120">
        <v>1</v>
      </c>
      <c r="R164" s="118">
        <f>(P164*Q164)</f>
        <v>800</v>
      </c>
      <c r="S164" s="117">
        <v>445</v>
      </c>
      <c r="T164" s="117">
        <v>445</v>
      </c>
      <c r="U164" s="118">
        <f>(R164*(S164+T164))</f>
        <v>712000</v>
      </c>
      <c r="V164" s="120">
        <v>1</v>
      </c>
      <c r="W164" s="118">
        <f>(P164*V164)</f>
        <v>800</v>
      </c>
      <c r="X164" s="117">
        <v>849</v>
      </c>
      <c r="Y164" s="118">
        <f>(W164*X164)</f>
        <v>679200</v>
      </c>
      <c r="Z164" s="120">
        <v>1</v>
      </c>
      <c r="AA164" s="187">
        <v>1</v>
      </c>
      <c r="AB164" s="185">
        <f>(P164*AA164)</f>
        <v>800</v>
      </c>
      <c r="AC164" s="232">
        <v>122</v>
      </c>
      <c r="AD164" s="185">
        <f>(AB164*AC164)</f>
        <v>97600</v>
      </c>
      <c r="AE164" s="205">
        <v>1</v>
      </c>
      <c r="AF164" s="206">
        <f>(P164*AE164)</f>
        <v>800</v>
      </c>
      <c r="AG164" s="208">
        <v>43</v>
      </c>
      <c r="AH164" s="206">
        <f>(AF164*AG164)</f>
        <v>34400</v>
      </c>
      <c r="AI164" s="210">
        <v>1</v>
      </c>
      <c r="AJ164" s="200">
        <f>(P164*AI164)</f>
        <v>800</v>
      </c>
      <c r="AK164" s="212">
        <v>101</v>
      </c>
      <c r="AL164" s="200">
        <f>(AJ164*AK164)</f>
        <v>80800</v>
      </c>
      <c r="AM164" s="202">
        <v>1</v>
      </c>
      <c r="AN164" s="203">
        <f>(P164*AM164)</f>
        <v>800</v>
      </c>
      <c r="AO164" s="283">
        <v>30</v>
      </c>
      <c r="AP164" s="203">
        <f>(AN164*AO164)</f>
        <v>24000</v>
      </c>
      <c r="AQ164" s="195">
        <v>1</v>
      </c>
      <c r="AR164" s="196">
        <f>(P164*AQ164)</f>
        <v>800</v>
      </c>
      <c r="AS164" s="302">
        <v>134</v>
      </c>
      <c r="AT164" s="196">
        <f>(AR164*AS164)</f>
        <v>107200</v>
      </c>
      <c r="AU164" s="198">
        <v>1</v>
      </c>
      <c r="AV164" s="199">
        <f>(P164*AU164)</f>
        <v>800</v>
      </c>
      <c r="AW164" s="321">
        <v>9</v>
      </c>
      <c r="AX164" s="199">
        <f>(AV164*AW164)</f>
        <v>7200</v>
      </c>
      <c r="AY164" s="189">
        <v>1</v>
      </c>
      <c r="AZ164" s="190">
        <f>(P164*AY164)</f>
        <v>800</v>
      </c>
      <c r="BA164" s="340">
        <v>72</v>
      </c>
      <c r="BB164" s="190">
        <f>(AZ164*BA164)</f>
        <v>57600</v>
      </c>
      <c r="BC164" s="192">
        <v>1</v>
      </c>
      <c r="BD164" s="193">
        <f>(P164*BC164)</f>
        <v>800</v>
      </c>
      <c r="BE164" s="359">
        <v>338</v>
      </c>
      <c r="BF164" s="193">
        <f>(BD164*BE164)</f>
        <v>270400</v>
      </c>
      <c r="BI164" s="66"/>
      <c r="BJ164" s="66"/>
      <c r="BK164" s="66"/>
      <c r="BL164" s="66"/>
      <c r="BM164" s="66"/>
      <c r="BN164" s="66"/>
      <c r="BO164" s="66"/>
      <c r="BP164" s="66"/>
      <c r="BQ164" s="66"/>
    </row>
    <row r="165" spans="1:72" ht="29.95" customHeight="1">
      <c r="A165" s="458"/>
      <c r="B165" s="451"/>
      <c r="C165" s="451"/>
      <c r="D165" s="459"/>
      <c r="E165" s="133"/>
      <c r="F165" s="460"/>
      <c r="G165" s="537"/>
      <c r="H165" s="539" t="s">
        <v>315</v>
      </c>
      <c r="I165" s="539"/>
      <c r="J165" s="539"/>
      <c r="K165" s="170" t="s">
        <v>164</v>
      </c>
      <c r="L165" s="12" t="s">
        <v>382</v>
      </c>
      <c r="M165" s="178" t="s">
        <v>231</v>
      </c>
      <c r="N165" s="178" t="s">
        <v>383</v>
      </c>
      <c r="O165" s="178" t="s">
        <v>26</v>
      </c>
      <c r="P165" s="13">
        <v>0</v>
      </c>
      <c r="Q165" s="120"/>
      <c r="R165" s="118"/>
      <c r="S165" s="117"/>
      <c r="T165" s="117"/>
      <c r="U165" s="118"/>
      <c r="V165" s="120">
        <v>1</v>
      </c>
      <c r="W165" s="118">
        <f t="shared" ref="W165:W166" si="121">(P165*V165)</f>
        <v>0</v>
      </c>
      <c r="X165" s="117">
        <v>849</v>
      </c>
      <c r="Y165" s="118">
        <f t="shared" ref="Y165:Y166" si="122">(W165*X165)</f>
        <v>0</v>
      </c>
      <c r="Z165" s="120"/>
      <c r="AA165" s="187">
        <v>1</v>
      </c>
      <c r="AB165" s="185">
        <f>(P165*AA165)</f>
        <v>0</v>
      </c>
      <c r="AC165" s="232">
        <v>122</v>
      </c>
      <c r="AD165" s="185">
        <f t="shared" ref="AD165:AD166" si="123">(AB165*AC165)</f>
        <v>0</v>
      </c>
      <c r="AE165" s="205">
        <v>1</v>
      </c>
      <c r="AF165" s="206">
        <f>(P165*AE165)</f>
        <v>0</v>
      </c>
      <c r="AG165" s="208">
        <v>43</v>
      </c>
      <c r="AH165" s="206">
        <f t="shared" ref="AH165:AH166" si="124">(AF165*AG165)</f>
        <v>0</v>
      </c>
      <c r="AI165" s="210">
        <v>1</v>
      </c>
      <c r="AJ165" s="200">
        <f>(P165*AI165)</f>
        <v>0</v>
      </c>
      <c r="AK165" s="212">
        <v>101</v>
      </c>
      <c r="AL165" s="200">
        <f t="shared" ref="AL165:AL166" si="125">(AJ165*AK165)</f>
        <v>0</v>
      </c>
      <c r="AM165" s="202">
        <v>1</v>
      </c>
      <c r="AN165" s="203">
        <f>(P165*AM165)</f>
        <v>0</v>
      </c>
      <c r="AO165" s="283">
        <v>30</v>
      </c>
      <c r="AP165" s="203">
        <f t="shared" ref="AP165:AP166" si="126">(AN165*AO165)</f>
        <v>0</v>
      </c>
      <c r="AQ165" s="195">
        <v>1</v>
      </c>
      <c r="AR165" s="196">
        <f>(P165*AQ165)</f>
        <v>0</v>
      </c>
      <c r="AS165" s="302">
        <v>134</v>
      </c>
      <c r="AT165" s="196">
        <f t="shared" ref="AT165:AT166" si="127">(AR165*AS165)</f>
        <v>0</v>
      </c>
      <c r="AU165" s="198">
        <v>1</v>
      </c>
      <c r="AV165" s="199">
        <f>(P165*AU165)</f>
        <v>0</v>
      </c>
      <c r="AW165" s="321">
        <v>9</v>
      </c>
      <c r="AX165" s="199">
        <f t="shared" ref="AX165:AX166" si="128">(AV165*AW165)</f>
        <v>0</v>
      </c>
      <c r="AY165" s="189">
        <v>1</v>
      </c>
      <c r="AZ165" s="190">
        <f>(P165*AY165)</f>
        <v>0</v>
      </c>
      <c r="BA165" s="340">
        <v>72</v>
      </c>
      <c r="BB165" s="190">
        <f t="shared" ref="BB165:BB166" si="129">(AZ165*BA165)</f>
        <v>0</v>
      </c>
      <c r="BC165" s="192">
        <v>1</v>
      </c>
      <c r="BD165" s="193">
        <f>(P165*BC165)</f>
        <v>0</v>
      </c>
      <c r="BE165" s="359">
        <v>338</v>
      </c>
      <c r="BF165" s="193">
        <f t="shared" ref="BF165:BF166" si="130">(BD165*BE165)</f>
        <v>0</v>
      </c>
      <c r="BI165" s="66"/>
      <c r="BJ165" s="66"/>
      <c r="BK165" s="66"/>
      <c r="BL165" s="66"/>
      <c r="BM165" s="66"/>
      <c r="BN165" s="66"/>
      <c r="BO165" s="66"/>
      <c r="BP165" s="66"/>
      <c r="BQ165" s="66"/>
    </row>
    <row r="166" spans="1:72" ht="29.95" customHeight="1">
      <c r="A166" s="458"/>
      <c r="B166" s="451"/>
      <c r="C166" s="451"/>
      <c r="D166" s="459"/>
      <c r="E166" s="133"/>
      <c r="F166" s="460"/>
      <c r="G166" s="537"/>
      <c r="H166" s="539" t="s">
        <v>314</v>
      </c>
      <c r="I166" s="539"/>
      <c r="J166" s="539"/>
      <c r="K166" s="170" t="s">
        <v>165</v>
      </c>
      <c r="L166" s="12" t="s">
        <v>313</v>
      </c>
      <c r="M166" s="178" t="s">
        <v>312</v>
      </c>
      <c r="N166" s="178" t="s">
        <v>384</v>
      </c>
      <c r="O166" s="178" t="s">
        <v>26</v>
      </c>
      <c r="P166" s="13">
        <v>0</v>
      </c>
      <c r="Q166" s="120"/>
      <c r="R166" s="118"/>
      <c r="S166" s="117"/>
      <c r="T166" s="117"/>
      <c r="U166" s="118"/>
      <c r="V166" s="120">
        <v>1</v>
      </c>
      <c r="W166" s="118">
        <f t="shared" si="121"/>
        <v>0</v>
      </c>
      <c r="X166" s="117">
        <v>849</v>
      </c>
      <c r="Y166" s="118">
        <f t="shared" si="122"/>
        <v>0</v>
      </c>
      <c r="Z166" s="120"/>
      <c r="AA166" s="187">
        <v>1</v>
      </c>
      <c r="AB166" s="185">
        <f>(P166*AA166)</f>
        <v>0</v>
      </c>
      <c r="AC166" s="232">
        <v>122</v>
      </c>
      <c r="AD166" s="185">
        <f t="shared" si="123"/>
        <v>0</v>
      </c>
      <c r="AE166" s="205">
        <v>1</v>
      </c>
      <c r="AF166" s="206">
        <f>(P166*AE166)</f>
        <v>0</v>
      </c>
      <c r="AG166" s="208">
        <v>43</v>
      </c>
      <c r="AH166" s="206">
        <f t="shared" si="124"/>
        <v>0</v>
      </c>
      <c r="AI166" s="210">
        <v>1</v>
      </c>
      <c r="AJ166" s="200">
        <f>(P166*AI166)</f>
        <v>0</v>
      </c>
      <c r="AK166" s="212">
        <v>101</v>
      </c>
      <c r="AL166" s="200">
        <f t="shared" si="125"/>
        <v>0</v>
      </c>
      <c r="AM166" s="202">
        <v>1</v>
      </c>
      <c r="AN166" s="203">
        <f>(P166*AM166)</f>
        <v>0</v>
      </c>
      <c r="AO166" s="283">
        <v>30</v>
      </c>
      <c r="AP166" s="203">
        <f t="shared" si="126"/>
        <v>0</v>
      </c>
      <c r="AQ166" s="195">
        <v>1</v>
      </c>
      <c r="AR166" s="196">
        <f>(P166*AQ166)</f>
        <v>0</v>
      </c>
      <c r="AS166" s="302">
        <v>134</v>
      </c>
      <c r="AT166" s="196">
        <f t="shared" si="127"/>
        <v>0</v>
      </c>
      <c r="AU166" s="198">
        <v>1</v>
      </c>
      <c r="AV166" s="199">
        <f>(P166*AU166)</f>
        <v>0</v>
      </c>
      <c r="AW166" s="321">
        <v>9</v>
      </c>
      <c r="AX166" s="199">
        <f t="shared" si="128"/>
        <v>0</v>
      </c>
      <c r="AY166" s="189">
        <v>1</v>
      </c>
      <c r="AZ166" s="190">
        <f>(P166*AY166)</f>
        <v>0</v>
      </c>
      <c r="BA166" s="340">
        <v>72</v>
      </c>
      <c r="BB166" s="190">
        <f t="shared" si="129"/>
        <v>0</v>
      </c>
      <c r="BC166" s="192">
        <v>1</v>
      </c>
      <c r="BD166" s="193">
        <f>(P166*BC166)</f>
        <v>0</v>
      </c>
      <c r="BE166" s="359">
        <v>338</v>
      </c>
      <c r="BF166" s="193">
        <f t="shared" si="130"/>
        <v>0</v>
      </c>
      <c r="BI166" s="66"/>
      <c r="BJ166" s="66"/>
      <c r="BK166" s="66"/>
      <c r="BL166" s="66"/>
      <c r="BM166" s="66"/>
      <c r="BN166" s="66"/>
      <c r="BO166" s="66"/>
      <c r="BP166" s="66"/>
      <c r="BQ166" s="66"/>
    </row>
    <row r="167" spans="1:72" ht="56.05" customHeight="1">
      <c r="A167" s="458"/>
      <c r="B167" s="451"/>
      <c r="C167" s="451"/>
      <c r="D167" s="459"/>
      <c r="E167" s="5"/>
      <c r="F167" s="460"/>
      <c r="G167" s="538"/>
      <c r="H167" s="539" t="s">
        <v>401</v>
      </c>
      <c r="I167" s="539"/>
      <c r="J167" s="539"/>
      <c r="K167" s="10" t="s">
        <v>167</v>
      </c>
      <c r="L167" s="12" t="s">
        <v>310</v>
      </c>
      <c r="M167" s="178" t="s">
        <v>309</v>
      </c>
      <c r="N167" s="178" t="s">
        <v>385</v>
      </c>
      <c r="O167" s="178" t="s">
        <v>26</v>
      </c>
      <c r="P167" s="122">
        <v>260</v>
      </c>
      <c r="Q167" s="148">
        <v>120</v>
      </c>
      <c r="R167" s="116" t="e">
        <f>(#REF!*Q167)</f>
        <v>#REF!</v>
      </c>
      <c r="S167" s="149">
        <v>1780</v>
      </c>
      <c r="T167" s="149">
        <v>1780</v>
      </c>
      <c r="U167" s="116" t="e">
        <f>(R167*(S167+T167))</f>
        <v>#REF!</v>
      </c>
      <c r="V167" s="121">
        <v>13</v>
      </c>
      <c r="W167" s="116">
        <f>(P167*V167)</f>
        <v>3380</v>
      </c>
      <c r="X167" s="124">
        <v>3396</v>
      </c>
      <c r="Y167" s="116">
        <f>(W167*X167)</f>
        <v>11478480</v>
      </c>
      <c r="Z167" s="121">
        <v>120</v>
      </c>
      <c r="AA167" s="221">
        <v>13</v>
      </c>
      <c r="AB167" s="235">
        <f>(P167*AA167)</f>
        <v>3380</v>
      </c>
      <c r="AC167" s="233">
        <v>488</v>
      </c>
      <c r="AD167" s="235">
        <f>(AB167*AC167)</f>
        <v>1649440</v>
      </c>
      <c r="AE167" s="228">
        <v>13</v>
      </c>
      <c r="AF167" s="206">
        <f>(P167*AE167)</f>
        <v>3380</v>
      </c>
      <c r="AG167" s="230">
        <v>172</v>
      </c>
      <c r="AH167" s="251">
        <f>(AF167*AG167)</f>
        <v>581360</v>
      </c>
      <c r="AI167" s="214">
        <v>13</v>
      </c>
      <c r="AJ167" s="200">
        <f>(P167*AI167)</f>
        <v>3380</v>
      </c>
      <c r="AK167" s="218">
        <v>404</v>
      </c>
      <c r="AL167" s="267">
        <f>(AJ167*AK167)</f>
        <v>1365520</v>
      </c>
      <c r="AM167" s="216">
        <v>13</v>
      </c>
      <c r="AN167" s="203">
        <f>(P167*AM167)</f>
        <v>3380</v>
      </c>
      <c r="AO167" s="284">
        <v>120</v>
      </c>
      <c r="AP167" s="286">
        <f>(AN167*AO167)</f>
        <v>405600</v>
      </c>
      <c r="AQ167" s="226">
        <v>13</v>
      </c>
      <c r="AR167" s="196">
        <f>(P167*AQ167)</f>
        <v>3380</v>
      </c>
      <c r="AS167" s="303">
        <v>536</v>
      </c>
      <c r="AT167" s="305">
        <f>(AR167*AS167)</f>
        <v>1811680</v>
      </c>
      <c r="AU167" s="223">
        <v>13</v>
      </c>
      <c r="AV167" s="199">
        <f>(P167*AU167)</f>
        <v>3380</v>
      </c>
      <c r="AW167" s="322">
        <v>36</v>
      </c>
      <c r="AX167" s="324">
        <f>(AV167*AW167)</f>
        <v>121680</v>
      </c>
      <c r="AY167" s="220">
        <v>13</v>
      </c>
      <c r="AZ167" s="190">
        <f>(P167*AY167)</f>
        <v>3380</v>
      </c>
      <c r="BA167" s="341">
        <v>288</v>
      </c>
      <c r="BB167" s="343">
        <f>(AZ167*BA167)</f>
        <v>973440</v>
      </c>
      <c r="BC167" s="219">
        <v>13</v>
      </c>
      <c r="BD167" s="193">
        <f>(P167*BC167)</f>
        <v>3380</v>
      </c>
      <c r="BE167" s="360">
        <v>1352</v>
      </c>
      <c r="BF167" s="362">
        <f>(BD167*BE167)</f>
        <v>4569760</v>
      </c>
    </row>
    <row r="168" spans="1:72" s="411" customFormat="1" ht="25.05" customHeight="1">
      <c r="A168" s="15"/>
      <c r="B168" s="15"/>
      <c r="C168" s="15"/>
      <c r="D168" s="15"/>
      <c r="E168" s="15"/>
      <c r="F168" s="15"/>
      <c r="G168" s="15"/>
      <c r="H168" s="70"/>
      <c r="I168" s="70"/>
      <c r="J168" s="408"/>
      <c r="K168" s="70"/>
      <c r="L168" s="71"/>
      <c r="M168" s="71"/>
      <c r="N168" s="71"/>
      <c r="O168" s="71"/>
      <c r="P168" s="70"/>
      <c r="Q168" s="409"/>
      <c r="R168" s="402"/>
      <c r="S168" s="410"/>
      <c r="T168" s="410"/>
      <c r="U168" s="402"/>
      <c r="V168" s="409"/>
      <c r="W168" s="402">
        <f>SUM(W164:W167)</f>
        <v>4180</v>
      </c>
      <c r="X168" s="410"/>
      <c r="Y168" s="402">
        <f>SUM(Y164:Y167)</f>
        <v>12157680</v>
      </c>
      <c r="Z168" s="409"/>
      <c r="AA168" s="409"/>
      <c r="AB168" s="402">
        <f>SUM(AB164:AB167)</f>
        <v>4180</v>
      </c>
      <c r="AC168" s="410"/>
      <c r="AD168" s="402">
        <f>SUM(AD164:AD167)</f>
        <v>1747040</v>
      </c>
      <c r="AE168" s="409"/>
      <c r="AF168" s="402">
        <f>SUM(AF164:AF167)</f>
        <v>4180</v>
      </c>
      <c r="AG168" s="410"/>
      <c r="AH168" s="402">
        <f>SUM(AH164:AH167)</f>
        <v>615760</v>
      </c>
      <c r="AI168" s="409"/>
      <c r="AJ168" s="402">
        <f>SUM(AJ164:AJ167)</f>
        <v>4180</v>
      </c>
      <c r="AK168" s="410"/>
      <c r="AL168" s="402">
        <f>SUM(AL164:AL167)</f>
        <v>1446320</v>
      </c>
      <c r="AM168" s="409"/>
      <c r="AN168" s="402">
        <f>SUM(AN164:AN167)</f>
        <v>4180</v>
      </c>
      <c r="AO168" s="410"/>
      <c r="AP168" s="402">
        <f>SUM(AP164:AP167)</f>
        <v>429600</v>
      </c>
      <c r="AQ168" s="409"/>
      <c r="AR168" s="402">
        <f>SUM(AR164:AR167)</f>
        <v>4180</v>
      </c>
      <c r="AS168" s="410"/>
      <c r="AT168" s="402">
        <f>SUM(AT164:AT167)</f>
        <v>1918880</v>
      </c>
      <c r="AU168" s="409"/>
      <c r="AV168" s="402">
        <f>SUM(AV164:AV167)</f>
        <v>4180</v>
      </c>
      <c r="AW168" s="410"/>
      <c r="AX168" s="402">
        <f>SUM(AX164:AX167)</f>
        <v>128880</v>
      </c>
      <c r="AY168" s="409"/>
      <c r="AZ168" s="402">
        <f>SUM(AZ164:AZ167)</f>
        <v>4180</v>
      </c>
      <c r="BA168" s="410"/>
      <c r="BB168" s="402">
        <f>SUM(BB164:BB167)</f>
        <v>1031040</v>
      </c>
      <c r="BC168" s="409"/>
      <c r="BD168" s="402">
        <f>SUM(BD164:BD167)</f>
        <v>4180</v>
      </c>
      <c r="BE168" s="410"/>
      <c r="BF168" s="402">
        <f>SUM(BF164:BF167)</f>
        <v>4840160</v>
      </c>
      <c r="BH168" s="393">
        <f>(AD168+AH168+AL168+AP168+AT168+AX168+BB168+BF168)</f>
        <v>12157680</v>
      </c>
      <c r="BI168" s="406"/>
      <c r="BJ168" s="412"/>
      <c r="BK168" s="412"/>
      <c r="BL168" s="412"/>
      <c r="BM168" s="412"/>
      <c r="BN168" s="412"/>
      <c r="BO168" s="412"/>
      <c r="BP168" s="412"/>
      <c r="BQ168" s="412"/>
      <c r="BR168" s="412"/>
      <c r="BS168" s="412"/>
      <c r="BT168" s="412"/>
    </row>
    <row r="169" spans="1:72" s="405" customFormat="1" ht="25.05" customHeight="1">
      <c r="A169" s="15"/>
      <c r="B169" s="15"/>
      <c r="C169" s="15"/>
      <c r="D169" s="15"/>
      <c r="E169" s="15"/>
      <c r="F169" s="15"/>
      <c r="G169" s="15"/>
      <c r="H169" s="17"/>
      <c r="I169" s="17"/>
      <c r="J169" s="126"/>
      <c r="K169" s="17"/>
      <c r="L169" s="19"/>
      <c r="M169" s="19"/>
      <c r="N169" s="19"/>
      <c r="O169" s="19"/>
      <c r="P169" s="17"/>
      <c r="Q169" s="399"/>
      <c r="R169" s="402"/>
      <c r="S169" s="400"/>
      <c r="T169" s="400"/>
      <c r="U169" s="402"/>
      <c r="V169" s="399"/>
      <c r="W169" s="402"/>
      <c r="X169" s="443" t="s">
        <v>414</v>
      </c>
      <c r="Y169" s="407">
        <f>(Y168*4%)</f>
        <v>486307.2</v>
      </c>
      <c r="Z169" s="399"/>
      <c r="AA169" s="399"/>
      <c r="AB169" s="402"/>
      <c r="AC169" s="443"/>
      <c r="AD169" s="407">
        <f>(AD168*4%)</f>
        <v>69881.600000000006</v>
      </c>
      <c r="AE169" s="399"/>
      <c r="AF169" s="402"/>
      <c r="AG169" s="400"/>
      <c r="AH169" s="407">
        <f>(AH168*4%)</f>
        <v>24630.400000000001</v>
      </c>
      <c r="AI169" s="399"/>
      <c r="AJ169" s="402"/>
      <c r="AK169" s="400"/>
      <c r="AL169" s="407">
        <f>(AL168*4%)</f>
        <v>57852.800000000003</v>
      </c>
      <c r="AM169" s="399"/>
      <c r="AN169" s="402"/>
      <c r="AO169" s="400"/>
      <c r="AP169" s="407">
        <f>(AP168*4%)</f>
        <v>17184</v>
      </c>
      <c r="AQ169" s="399"/>
      <c r="AR169" s="402"/>
      <c r="AS169" s="400"/>
      <c r="AT169" s="407">
        <f>(AT168*4%)</f>
        <v>76755.199999999997</v>
      </c>
      <c r="AU169" s="399"/>
      <c r="AV169" s="402"/>
      <c r="AW169" s="400"/>
      <c r="AX169" s="407">
        <f>(AX168*4%)</f>
        <v>5155.2</v>
      </c>
      <c r="AY169" s="399"/>
      <c r="AZ169" s="402"/>
      <c r="BA169" s="400"/>
      <c r="BB169" s="407">
        <f>(BB168*4%)</f>
        <v>41241.599999999999</v>
      </c>
      <c r="BC169" s="399"/>
      <c r="BD169" s="402"/>
      <c r="BE169" s="400"/>
      <c r="BF169" s="407">
        <f>(BF168*4%)</f>
        <v>193606.39999999999</v>
      </c>
      <c r="BH169" s="39">
        <f t="shared" ref="BH169:BH170" si="131">(AD169+AH169+AL169+AP169+AT169+AX169+BB169+BF169)</f>
        <v>486307.19999999995</v>
      </c>
      <c r="BI169" s="406"/>
      <c r="BJ169" s="406"/>
      <c r="BK169" s="406"/>
      <c r="BL169" s="406"/>
      <c r="BM169" s="406"/>
      <c r="BN169" s="406"/>
      <c r="BO169" s="406"/>
      <c r="BP169" s="406"/>
      <c r="BQ169" s="406"/>
      <c r="BR169" s="406"/>
      <c r="BS169" s="406"/>
      <c r="BT169" s="406"/>
    </row>
    <row r="170" spans="1:72" s="405" customFormat="1" ht="25.05" customHeight="1">
      <c r="A170" s="15"/>
      <c r="B170" s="15"/>
      <c r="C170" s="15"/>
      <c r="D170" s="15"/>
      <c r="E170" s="15"/>
      <c r="F170" s="15"/>
      <c r="G170" s="15"/>
      <c r="H170" s="17"/>
      <c r="I170" s="17"/>
      <c r="J170" s="126"/>
      <c r="K170" s="17"/>
      <c r="L170" s="19"/>
      <c r="M170" s="19"/>
      <c r="N170" s="19"/>
      <c r="O170" s="19"/>
      <c r="P170" s="17"/>
      <c r="Q170" s="399"/>
      <c r="R170" s="402"/>
      <c r="S170" s="400"/>
      <c r="T170" s="400"/>
      <c r="U170" s="402"/>
      <c r="V170" s="399"/>
      <c r="W170" s="402"/>
      <c r="X170" s="443" t="s">
        <v>416</v>
      </c>
      <c r="Y170" s="407">
        <f>(Y168+Y169)</f>
        <v>12643987.199999999</v>
      </c>
      <c r="Z170" s="399"/>
      <c r="AA170" s="399"/>
      <c r="AB170" s="402"/>
      <c r="AC170" s="443"/>
      <c r="AD170" s="407">
        <f>(AD168+AD169)</f>
        <v>1816921.6</v>
      </c>
      <c r="AE170" s="399"/>
      <c r="AF170" s="402"/>
      <c r="AG170" s="400"/>
      <c r="AH170" s="407">
        <f>(AH168+AH169)</f>
        <v>640390.40000000002</v>
      </c>
      <c r="AI170" s="399"/>
      <c r="AJ170" s="402"/>
      <c r="AK170" s="400"/>
      <c r="AL170" s="407">
        <f>(AL168+AL169)</f>
        <v>1504172.8</v>
      </c>
      <c r="AM170" s="399"/>
      <c r="AN170" s="402"/>
      <c r="AO170" s="400"/>
      <c r="AP170" s="407">
        <f>(AP168+AP169)</f>
        <v>446784</v>
      </c>
      <c r="AQ170" s="399"/>
      <c r="AR170" s="402"/>
      <c r="AS170" s="400"/>
      <c r="AT170" s="407">
        <f>(AT168+AT169)</f>
        <v>1995635.2</v>
      </c>
      <c r="AU170" s="399"/>
      <c r="AV170" s="402"/>
      <c r="AW170" s="400"/>
      <c r="AX170" s="407">
        <f>(AX168+AX169)</f>
        <v>134035.20000000001</v>
      </c>
      <c r="AY170" s="399"/>
      <c r="AZ170" s="402"/>
      <c r="BA170" s="400"/>
      <c r="BB170" s="407">
        <f>(BB168+BB169)</f>
        <v>1072281.6000000001</v>
      </c>
      <c r="BC170" s="399"/>
      <c r="BD170" s="402"/>
      <c r="BE170" s="400"/>
      <c r="BF170" s="407">
        <f>(BF168+BF169)</f>
        <v>5033766.4000000004</v>
      </c>
      <c r="BH170" s="39">
        <f t="shared" si="131"/>
        <v>12643987.200000001</v>
      </c>
      <c r="BI170" s="406"/>
      <c r="BJ170" s="406"/>
      <c r="BK170" s="406"/>
      <c r="BL170" s="406"/>
      <c r="BM170" s="406"/>
      <c r="BN170" s="406"/>
      <c r="BO170" s="406"/>
      <c r="BP170" s="406"/>
      <c r="BQ170" s="406"/>
      <c r="BR170" s="406"/>
      <c r="BS170" s="406"/>
      <c r="BT170" s="406"/>
    </row>
    <row r="171" spans="1:72" ht="50" customHeight="1">
      <c r="A171" s="450" t="s">
        <v>496</v>
      </c>
      <c r="B171" s="450" t="s">
        <v>9</v>
      </c>
      <c r="C171" s="450" t="s">
        <v>495</v>
      </c>
      <c r="D171" s="677" t="s">
        <v>7</v>
      </c>
      <c r="E171" s="99"/>
      <c r="F171" s="457" t="s">
        <v>6</v>
      </c>
      <c r="G171" s="679" t="s">
        <v>11</v>
      </c>
      <c r="H171" s="679" t="s">
        <v>0</v>
      </c>
      <c r="I171" s="679"/>
      <c r="J171" s="679"/>
      <c r="K171" s="681" t="s">
        <v>1</v>
      </c>
      <c r="L171" s="681" t="s">
        <v>2</v>
      </c>
      <c r="M171" s="681" t="s">
        <v>229</v>
      </c>
      <c r="N171" s="681" t="s">
        <v>20</v>
      </c>
      <c r="O171" s="681" t="s">
        <v>28</v>
      </c>
      <c r="P171" s="683" t="s">
        <v>12</v>
      </c>
      <c r="Q171" s="488" t="s">
        <v>15</v>
      </c>
      <c r="R171" s="488"/>
      <c r="S171" s="488"/>
      <c r="T171" s="488"/>
      <c r="U171" s="488"/>
      <c r="V171" s="489" t="s">
        <v>347</v>
      </c>
      <c r="W171" s="489"/>
      <c r="X171" s="489"/>
      <c r="Y171" s="489"/>
      <c r="Z171" s="389" t="s">
        <v>19</v>
      </c>
      <c r="AA171" s="490" t="s">
        <v>348</v>
      </c>
      <c r="AB171" s="490"/>
      <c r="AC171" s="490"/>
      <c r="AD171" s="490"/>
      <c r="AE171" s="491" t="s">
        <v>349</v>
      </c>
      <c r="AF171" s="491"/>
      <c r="AG171" s="491"/>
      <c r="AH171" s="491"/>
      <c r="AI171" s="505" t="s">
        <v>350</v>
      </c>
      <c r="AJ171" s="505"/>
      <c r="AK171" s="505"/>
      <c r="AL171" s="505"/>
      <c r="AM171" s="506" t="s">
        <v>351</v>
      </c>
      <c r="AN171" s="506"/>
      <c r="AO171" s="506"/>
      <c r="AP171" s="506"/>
      <c r="AQ171" s="507" t="s">
        <v>352</v>
      </c>
      <c r="AR171" s="507"/>
      <c r="AS171" s="507"/>
      <c r="AT171" s="507"/>
      <c r="AU171" s="508" t="s">
        <v>353</v>
      </c>
      <c r="AV171" s="508"/>
      <c r="AW171" s="508"/>
      <c r="AX171" s="508"/>
      <c r="AY171" s="509" t="s">
        <v>354</v>
      </c>
      <c r="AZ171" s="509"/>
      <c r="BA171" s="509"/>
      <c r="BB171" s="509"/>
      <c r="BC171" s="503" t="s">
        <v>355</v>
      </c>
      <c r="BD171" s="503"/>
      <c r="BE171" s="503"/>
      <c r="BF171" s="503"/>
    </row>
    <row r="172" spans="1:72" ht="42.05" customHeight="1">
      <c r="A172" s="450"/>
      <c r="B172" s="450"/>
      <c r="C172" s="450"/>
      <c r="D172" s="678"/>
      <c r="E172" s="390" t="s">
        <v>8</v>
      </c>
      <c r="F172" s="457"/>
      <c r="G172" s="680"/>
      <c r="H172" s="680"/>
      <c r="I172" s="680"/>
      <c r="J172" s="680"/>
      <c r="K172" s="682"/>
      <c r="L172" s="682"/>
      <c r="M172" s="682"/>
      <c r="N172" s="682"/>
      <c r="O172" s="682"/>
      <c r="P172" s="684"/>
      <c r="Q172" s="477" t="s">
        <v>24</v>
      </c>
      <c r="R172" s="478" t="s">
        <v>23</v>
      </c>
      <c r="S172" s="479" t="s">
        <v>17</v>
      </c>
      <c r="T172" s="479"/>
      <c r="U172" s="478" t="s">
        <v>14</v>
      </c>
      <c r="V172" s="480" t="s">
        <v>53</v>
      </c>
      <c r="W172" s="482" t="s">
        <v>54</v>
      </c>
      <c r="X172" s="492" t="s">
        <v>89</v>
      </c>
      <c r="Y172" s="482" t="s">
        <v>14</v>
      </c>
      <c r="Z172" s="477" t="s">
        <v>25</v>
      </c>
      <c r="AA172" s="494" t="s">
        <v>53</v>
      </c>
      <c r="AB172" s="496" t="s">
        <v>54</v>
      </c>
      <c r="AC172" s="559" t="s">
        <v>89</v>
      </c>
      <c r="AD172" s="496" t="s">
        <v>14</v>
      </c>
      <c r="AE172" s="498" t="s">
        <v>53</v>
      </c>
      <c r="AF172" s="500" t="s">
        <v>54</v>
      </c>
      <c r="AG172" s="641" t="s">
        <v>89</v>
      </c>
      <c r="AH172" s="500" t="s">
        <v>14</v>
      </c>
      <c r="AI172" s="522" t="s">
        <v>53</v>
      </c>
      <c r="AJ172" s="484" t="s">
        <v>54</v>
      </c>
      <c r="AK172" s="629" t="s">
        <v>89</v>
      </c>
      <c r="AL172" s="484" t="s">
        <v>14</v>
      </c>
      <c r="AM172" s="514" t="s">
        <v>53</v>
      </c>
      <c r="AN172" s="467" t="s">
        <v>54</v>
      </c>
      <c r="AO172" s="694" t="s">
        <v>89</v>
      </c>
      <c r="AP172" s="467" t="s">
        <v>14</v>
      </c>
      <c r="AQ172" s="469" t="s">
        <v>53</v>
      </c>
      <c r="AR172" s="471" t="s">
        <v>54</v>
      </c>
      <c r="AS172" s="527" t="s">
        <v>89</v>
      </c>
      <c r="AT172" s="471" t="s">
        <v>14</v>
      </c>
      <c r="AU172" s="473" t="s">
        <v>53</v>
      </c>
      <c r="AV172" s="475" t="s">
        <v>54</v>
      </c>
      <c r="AW172" s="516" t="s">
        <v>89</v>
      </c>
      <c r="AX172" s="475" t="s">
        <v>14</v>
      </c>
      <c r="AY172" s="520" t="s">
        <v>53</v>
      </c>
      <c r="AZ172" s="510" t="s">
        <v>54</v>
      </c>
      <c r="BA172" s="518" t="s">
        <v>89</v>
      </c>
      <c r="BB172" s="510" t="s">
        <v>14</v>
      </c>
      <c r="BC172" s="512" t="s">
        <v>53</v>
      </c>
      <c r="BD172" s="486" t="s">
        <v>54</v>
      </c>
      <c r="BE172" s="525" t="s">
        <v>89</v>
      </c>
      <c r="BF172" s="486" t="s">
        <v>14</v>
      </c>
      <c r="BG172" s="7"/>
      <c r="BI172" s="66"/>
      <c r="BJ172" s="66"/>
      <c r="BK172" s="66"/>
      <c r="BL172" s="66"/>
      <c r="BM172" s="66"/>
      <c r="BN172" s="66"/>
      <c r="BO172" s="66"/>
      <c r="BP172" s="66"/>
      <c r="BQ172" s="66"/>
    </row>
    <row r="173" spans="1:72" ht="40.049999999999997" customHeight="1">
      <c r="A173" s="450"/>
      <c r="B173" s="450"/>
      <c r="C173" s="450"/>
      <c r="D173" s="678"/>
      <c r="E173" s="94"/>
      <c r="F173" s="391"/>
      <c r="G173" s="680"/>
      <c r="H173" s="680"/>
      <c r="I173" s="680"/>
      <c r="J173" s="680"/>
      <c r="K173" s="682"/>
      <c r="L173" s="682"/>
      <c r="M173" s="682"/>
      <c r="N173" s="682"/>
      <c r="O173" s="682"/>
      <c r="P173" s="684"/>
      <c r="Q173" s="477"/>
      <c r="R173" s="478"/>
      <c r="S173" s="125" t="s">
        <v>16</v>
      </c>
      <c r="T173" s="125" t="s">
        <v>18</v>
      </c>
      <c r="U173" s="478"/>
      <c r="V173" s="481"/>
      <c r="W173" s="483"/>
      <c r="X173" s="493"/>
      <c r="Y173" s="483"/>
      <c r="Z173" s="477"/>
      <c r="AA173" s="495"/>
      <c r="AB173" s="497"/>
      <c r="AC173" s="688"/>
      <c r="AD173" s="497"/>
      <c r="AE173" s="499"/>
      <c r="AF173" s="501"/>
      <c r="AG173" s="687"/>
      <c r="AH173" s="501"/>
      <c r="AI173" s="523"/>
      <c r="AJ173" s="485"/>
      <c r="AK173" s="689"/>
      <c r="AL173" s="485"/>
      <c r="AM173" s="515"/>
      <c r="AN173" s="468"/>
      <c r="AO173" s="695"/>
      <c r="AP173" s="468"/>
      <c r="AQ173" s="470"/>
      <c r="AR173" s="472"/>
      <c r="AS173" s="528"/>
      <c r="AT173" s="472"/>
      <c r="AU173" s="474"/>
      <c r="AV173" s="476"/>
      <c r="AW173" s="517"/>
      <c r="AX173" s="476"/>
      <c r="AY173" s="521"/>
      <c r="AZ173" s="511"/>
      <c r="BA173" s="519"/>
      <c r="BB173" s="511"/>
      <c r="BC173" s="513"/>
      <c r="BD173" s="487"/>
      <c r="BE173" s="526"/>
      <c r="BF173" s="487"/>
      <c r="BG173" s="7"/>
      <c r="BI173" s="66"/>
      <c r="BJ173" s="66"/>
      <c r="BK173" s="66"/>
      <c r="BL173" s="66"/>
      <c r="BM173" s="66"/>
      <c r="BN173" s="66"/>
      <c r="BO173" s="66"/>
      <c r="BP173" s="66"/>
      <c r="BQ173" s="66"/>
    </row>
    <row r="174" spans="1:72" ht="42.05" customHeight="1">
      <c r="A174" s="458">
        <v>4</v>
      </c>
      <c r="B174" s="451" t="s">
        <v>223</v>
      </c>
      <c r="C174" s="451" t="s">
        <v>37</v>
      </c>
      <c r="D174" s="459" t="s">
        <v>161</v>
      </c>
      <c r="E174" s="133">
        <v>20</v>
      </c>
      <c r="F174" s="460">
        <v>445</v>
      </c>
      <c r="G174" s="698" t="s">
        <v>402</v>
      </c>
      <c r="H174" s="699" t="s">
        <v>168</v>
      </c>
      <c r="I174" s="699"/>
      <c r="J174" s="700"/>
      <c r="K174" s="167" t="s">
        <v>169</v>
      </c>
      <c r="L174" s="156" t="s">
        <v>318</v>
      </c>
      <c r="M174" s="179" t="s">
        <v>231</v>
      </c>
      <c r="N174" s="179" t="s">
        <v>452</v>
      </c>
      <c r="O174" s="179" t="s">
        <v>26</v>
      </c>
      <c r="P174" s="157">
        <v>200</v>
      </c>
      <c r="Q174" s="120">
        <v>1</v>
      </c>
      <c r="R174" s="118">
        <f>(P174*Q174)</f>
        <v>200</v>
      </c>
      <c r="S174" s="117">
        <v>445</v>
      </c>
      <c r="T174" s="117">
        <v>445</v>
      </c>
      <c r="U174" s="118">
        <f>(R174*(S174+T174))</f>
        <v>178000</v>
      </c>
      <c r="V174" s="120">
        <v>1</v>
      </c>
      <c r="W174" s="118">
        <f>(P174*V174)</f>
        <v>200</v>
      </c>
      <c r="X174" s="117">
        <v>849</v>
      </c>
      <c r="Y174" s="118">
        <f>(W174*X174)</f>
        <v>169800</v>
      </c>
      <c r="Z174" s="120">
        <v>1</v>
      </c>
      <c r="AA174" s="187">
        <v>1</v>
      </c>
      <c r="AB174" s="185">
        <f>(P174*AA174)</f>
        <v>200</v>
      </c>
      <c r="AC174" s="232">
        <v>122</v>
      </c>
      <c r="AD174" s="185">
        <f>(AB174*AC174)</f>
        <v>24400</v>
      </c>
      <c r="AE174" s="205">
        <v>1</v>
      </c>
      <c r="AF174" s="206">
        <f>(P174*AE174)</f>
        <v>200</v>
      </c>
      <c r="AG174" s="208">
        <v>43</v>
      </c>
      <c r="AH174" s="206">
        <f>(AF174*AG174)</f>
        <v>8600</v>
      </c>
      <c r="AI174" s="210">
        <v>1</v>
      </c>
      <c r="AJ174" s="200">
        <f>(P174*AI174)</f>
        <v>200</v>
      </c>
      <c r="AK174" s="212">
        <v>101</v>
      </c>
      <c r="AL174" s="200">
        <f>(AJ174*AK174)</f>
        <v>20200</v>
      </c>
      <c r="AM174" s="202">
        <v>1</v>
      </c>
      <c r="AN174" s="203">
        <f>(P174*AM174)</f>
        <v>200</v>
      </c>
      <c r="AO174" s="283">
        <v>30</v>
      </c>
      <c r="AP174" s="203">
        <f>(AN174*AO174)</f>
        <v>6000</v>
      </c>
      <c r="AQ174" s="195">
        <v>1</v>
      </c>
      <c r="AR174" s="196">
        <f>(P174*AQ174)</f>
        <v>200</v>
      </c>
      <c r="AS174" s="302">
        <v>134</v>
      </c>
      <c r="AT174" s="196">
        <f>(AR174*AS174)</f>
        <v>26800</v>
      </c>
      <c r="AU174" s="198">
        <v>1</v>
      </c>
      <c r="AV174" s="199">
        <f>(P174*AU174)</f>
        <v>200</v>
      </c>
      <c r="AW174" s="321">
        <v>9</v>
      </c>
      <c r="AX174" s="199">
        <f>(AV174*AW174)</f>
        <v>1800</v>
      </c>
      <c r="AY174" s="189">
        <v>1</v>
      </c>
      <c r="AZ174" s="190">
        <f>(P174*AY174)</f>
        <v>200</v>
      </c>
      <c r="BA174" s="340">
        <v>72</v>
      </c>
      <c r="BB174" s="190">
        <f>(AZ174*BA174)</f>
        <v>14400</v>
      </c>
      <c r="BC174" s="192">
        <v>1</v>
      </c>
      <c r="BD174" s="193">
        <f>(P174*BC174)</f>
        <v>200</v>
      </c>
      <c r="BE174" s="359">
        <v>338</v>
      </c>
      <c r="BF174" s="193">
        <f>(BD174*BE174)</f>
        <v>67600</v>
      </c>
      <c r="BI174" s="66"/>
      <c r="BJ174" s="66"/>
      <c r="BK174" s="66"/>
      <c r="BL174" s="66"/>
      <c r="BM174" s="66"/>
      <c r="BN174" s="66"/>
      <c r="BO174" s="66"/>
      <c r="BP174" s="66"/>
      <c r="BQ174" s="66"/>
    </row>
    <row r="175" spans="1:72" ht="29.95" customHeight="1">
      <c r="A175" s="458"/>
      <c r="B175" s="451"/>
      <c r="C175" s="451"/>
      <c r="D175" s="459"/>
      <c r="E175" s="133"/>
      <c r="F175" s="460"/>
      <c r="G175" s="698"/>
      <c r="H175" s="699" t="s">
        <v>170</v>
      </c>
      <c r="I175" s="699"/>
      <c r="J175" s="699"/>
      <c r="K175" s="167" t="s">
        <v>173</v>
      </c>
      <c r="L175" s="156" t="s">
        <v>316</v>
      </c>
      <c r="M175" s="179" t="s">
        <v>231</v>
      </c>
      <c r="N175" s="179" t="s">
        <v>453</v>
      </c>
      <c r="O175" s="179" t="s">
        <v>26</v>
      </c>
      <c r="P175" s="157">
        <v>1000</v>
      </c>
      <c r="Q175" s="120"/>
      <c r="R175" s="118"/>
      <c r="S175" s="117"/>
      <c r="T175" s="117"/>
      <c r="U175" s="118"/>
      <c r="V175" s="120">
        <v>0.5</v>
      </c>
      <c r="W175" s="118">
        <f t="shared" ref="W175:W176" si="132">(P175*V175)</f>
        <v>500</v>
      </c>
      <c r="X175" s="117">
        <v>3396</v>
      </c>
      <c r="Y175" s="118">
        <f t="shared" ref="Y175:Y176" si="133">(W175*X175)</f>
        <v>1698000</v>
      </c>
      <c r="Z175" s="120"/>
      <c r="AA175" s="187">
        <v>0.5</v>
      </c>
      <c r="AB175" s="185">
        <f>(P175*AA175)</f>
        <v>500</v>
      </c>
      <c r="AC175" s="232">
        <v>488</v>
      </c>
      <c r="AD175" s="185">
        <f t="shared" ref="AD175:AD176" si="134">(AB175*AC175)</f>
        <v>244000</v>
      </c>
      <c r="AE175" s="205">
        <v>0.5</v>
      </c>
      <c r="AF175" s="206">
        <f>(P175*AE175)</f>
        <v>500</v>
      </c>
      <c r="AG175" s="208">
        <v>172</v>
      </c>
      <c r="AH175" s="206">
        <f t="shared" ref="AH175:AH176" si="135">(AF175*AG175)</f>
        <v>86000</v>
      </c>
      <c r="AI175" s="210">
        <v>0.5</v>
      </c>
      <c r="AJ175" s="200">
        <f>(P175*AI175)</f>
        <v>500</v>
      </c>
      <c r="AK175" s="212">
        <v>404</v>
      </c>
      <c r="AL175" s="200">
        <f t="shared" ref="AL175:AL176" si="136">(AJ175*AK175)</f>
        <v>202000</v>
      </c>
      <c r="AM175" s="202">
        <v>0.5</v>
      </c>
      <c r="AN175" s="203">
        <f>(P175*AM175)</f>
        <v>500</v>
      </c>
      <c r="AO175" s="283">
        <v>120</v>
      </c>
      <c r="AP175" s="203">
        <f t="shared" ref="AP175:AP176" si="137">(AN175*AO175)</f>
        <v>60000</v>
      </c>
      <c r="AQ175" s="195">
        <v>0.5</v>
      </c>
      <c r="AR175" s="196">
        <f>(P175*AQ175)</f>
        <v>500</v>
      </c>
      <c r="AS175" s="302">
        <v>536</v>
      </c>
      <c r="AT175" s="196">
        <f t="shared" ref="AT175:AT176" si="138">(AR175*AS175)</f>
        <v>268000</v>
      </c>
      <c r="AU175" s="198">
        <v>0.5</v>
      </c>
      <c r="AV175" s="199">
        <f>(P175*AU175)</f>
        <v>500</v>
      </c>
      <c r="AW175" s="321">
        <v>36</v>
      </c>
      <c r="AX175" s="199">
        <f t="shared" ref="AX175:AX176" si="139">(AV175*AW175)</f>
        <v>18000</v>
      </c>
      <c r="AY175" s="189">
        <v>0.5</v>
      </c>
      <c r="AZ175" s="190">
        <f>(P175*AY175)</f>
        <v>500</v>
      </c>
      <c r="BA175" s="340">
        <v>288</v>
      </c>
      <c r="BB175" s="190">
        <f t="shared" ref="BB175:BB176" si="140">(AZ175*BA175)</f>
        <v>144000</v>
      </c>
      <c r="BC175" s="192">
        <v>0.5</v>
      </c>
      <c r="BD175" s="193">
        <f>(P175*BC175)</f>
        <v>500</v>
      </c>
      <c r="BE175" s="359">
        <v>1352</v>
      </c>
      <c r="BF175" s="193">
        <f t="shared" ref="BF175:BF176" si="141">(BD175*BE175)</f>
        <v>676000</v>
      </c>
      <c r="BI175" s="66"/>
      <c r="BJ175" s="66"/>
      <c r="BK175" s="66"/>
      <c r="BL175" s="66"/>
      <c r="BM175" s="66"/>
      <c r="BN175" s="66"/>
      <c r="BO175" s="66"/>
      <c r="BP175" s="66"/>
      <c r="BQ175" s="66"/>
    </row>
    <row r="176" spans="1:72" ht="29.95" customHeight="1">
      <c r="A176" s="458"/>
      <c r="B176" s="451"/>
      <c r="C176" s="451"/>
      <c r="D176" s="459"/>
      <c r="E176" s="133"/>
      <c r="F176" s="460"/>
      <c r="G176" s="698"/>
      <c r="H176" s="699" t="s">
        <v>171</v>
      </c>
      <c r="I176" s="699"/>
      <c r="J176" s="699"/>
      <c r="K176" s="167" t="s">
        <v>174</v>
      </c>
      <c r="L176" s="156" t="s">
        <v>317</v>
      </c>
      <c r="M176" s="179" t="s">
        <v>231</v>
      </c>
      <c r="N176" s="179" t="s">
        <v>454</v>
      </c>
      <c r="O176" s="179" t="s">
        <v>26</v>
      </c>
      <c r="P176" s="157">
        <v>127</v>
      </c>
      <c r="Q176" s="120"/>
      <c r="R176" s="118"/>
      <c r="S176" s="117"/>
      <c r="T176" s="117"/>
      <c r="U176" s="118"/>
      <c r="V176" s="120">
        <v>37</v>
      </c>
      <c r="W176" s="118">
        <f t="shared" si="132"/>
        <v>4699</v>
      </c>
      <c r="X176" s="117">
        <v>3396</v>
      </c>
      <c r="Y176" s="118">
        <f t="shared" si="133"/>
        <v>15957804</v>
      </c>
      <c r="Z176" s="120"/>
      <c r="AA176" s="187">
        <v>37</v>
      </c>
      <c r="AB176" s="185">
        <f>(P176*AA176)</f>
        <v>4699</v>
      </c>
      <c r="AC176" s="232">
        <v>488</v>
      </c>
      <c r="AD176" s="185">
        <f t="shared" si="134"/>
        <v>2293112</v>
      </c>
      <c r="AE176" s="205">
        <v>37</v>
      </c>
      <c r="AF176" s="206">
        <f>(P176*AE176)</f>
        <v>4699</v>
      </c>
      <c r="AG176" s="208">
        <v>172</v>
      </c>
      <c r="AH176" s="206">
        <f t="shared" si="135"/>
        <v>808228</v>
      </c>
      <c r="AI176" s="210">
        <v>37</v>
      </c>
      <c r="AJ176" s="200">
        <f>(P176*AI176)</f>
        <v>4699</v>
      </c>
      <c r="AK176" s="212">
        <v>404</v>
      </c>
      <c r="AL176" s="200">
        <f t="shared" si="136"/>
        <v>1898396</v>
      </c>
      <c r="AM176" s="202">
        <v>37</v>
      </c>
      <c r="AN176" s="203">
        <f>(P176*AM176)</f>
        <v>4699</v>
      </c>
      <c r="AO176" s="283">
        <v>120</v>
      </c>
      <c r="AP176" s="203">
        <f t="shared" si="137"/>
        <v>563880</v>
      </c>
      <c r="AQ176" s="195">
        <v>37</v>
      </c>
      <c r="AR176" s="196">
        <f>(P176*AQ176)</f>
        <v>4699</v>
      </c>
      <c r="AS176" s="302">
        <v>536</v>
      </c>
      <c r="AT176" s="196">
        <f t="shared" si="138"/>
        <v>2518664</v>
      </c>
      <c r="AU176" s="198">
        <v>37</v>
      </c>
      <c r="AV176" s="199">
        <f>(P176*AU176)</f>
        <v>4699</v>
      </c>
      <c r="AW176" s="321">
        <v>36</v>
      </c>
      <c r="AX176" s="199">
        <f t="shared" si="139"/>
        <v>169164</v>
      </c>
      <c r="AY176" s="189">
        <v>37</v>
      </c>
      <c r="AZ176" s="190">
        <f>(P176*AY176)</f>
        <v>4699</v>
      </c>
      <c r="BA176" s="340">
        <v>288</v>
      </c>
      <c r="BB176" s="190">
        <f t="shared" si="140"/>
        <v>1353312</v>
      </c>
      <c r="BC176" s="192">
        <v>37</v>
      </c>
      <c r="BD176" s="193">
        <f>(P176*BC176)</f>
        <v>4699</v>
      </c>
      <c r="BE176" s="359">
        <v>1352</v>
      </c>
      <c r="BF176" s="193">
        <f t="shared" si="141"/>
        <v>6353048</v>
      </c>
      <c r="BI176" s="66"/>
      <c r="BJ176" s="66"/>
      <c r="BK176" s="66"/>
      <c r="BL176" s="66"/>
      <c r="BM176" s="66"/>
      <c r="BN176" s="66"/>
      <c r="BO176" s="66"/>
      <c r="BP176" s="66"/>
      <c r="BQ176" s="66"/>
    </row>
    <row r="177" spans="1:72" ht="29.95" customHeight="1">
      <c r="A177" s="458"/>
      <c r="B177" s="451"/>
      <c r="C177" s="451"/>
      <c r="D177" s="459"/>
      <c r="E177" s="5"/>
      <c r="F177" s="460"/>
      <c r="G177" s="744"/>
      <c r="H177" s="699" t="s">
        <v>172</v>
      </c>
      <c r="I177" s="699"/>
      <c r="J177" s="699"/>
      <c r="K177" s="11" t="s">
        <v>175</v>
      </c>
      <c r="L177" s="156" t="s">
        <v>320</v>
      </c>
      <c r="M177" s="179" t="s">
        <v>319</v>
      </c>
      <c r="N177" s="179" t="s">
        <v>481</v>
      </c>
      <c r="O177" s="179" t="s">
        <v>26</v>
      </c>
      <c r="P177" s="123">
        <v>0</v>
      </c>
      <c r="Q177" s="148">
        <v>120</v>
      </c>
      <c r="R177" s="116" t="e">
        <f>(#REF!*Q177)</f>
        <v>#REF!</v>
      </c>
      <c r="S177" s="149">
        <v>1780</v>
      </c>
      <c r="T177" s="149">
        <v>1780</v>
      </c>
      <c r="U177" s="116" t="e">
        <f>(R177*(S177+T177))</f>
        <v>#REF!</v>
      </c>
      <c r="V177" s="121">
        <v>0.25</v>
      </c>
      <c r="W177" s="116">
        <f>(P177*V177)</f>
        <v>0</v>
      </c>
      <c r="X177" s="124">
        <v>3396</v>
      </c>
      <c r="Y177" s="116">
        <f>(W177*X177)</f>
        <v>0</v>
      </c>
      <c r="Z177" s="121">
        <v>120</v>
      </c>
      <c r="AA177" s="221">
        <v>0.25</v>
      </c>
      <c r="AB177" s="235">
        <f>(P177*AA177)</f>
        <v>0</v>
      </c>
      <c r="AC177" s="233">
        <v>488</v>
      </c>
      <c r="AD177" s="235">
        <f>(AB177*AC177)</f>
        <v>0</v>
      </c>
      <c r="AE177" s="228">
        <v>0.25</v>
      </c>
      <c r="AF177" s="206">
        <f>(P177*AE177)</f>
        <v>0</v>
      </c>
      <c r="AG177" s="230">
        <v>172</v>
      </c>
      <c r="AH177" s="251">
        <f>(AF177*AG177)</f>
        <v>0</v>
      </c>
      <c r="AI177" s="214">
        <v>0.25</v>
      </c>
      <c r="AJ177" s="200">
        <f>(P177*AI177)</f>
        <v>0</v>
      </c>
      <c r="AK177" s="218">
        <v>404</v>
      </c>
      <c r="AL177" s="267">
        <f>(AJ177*AK177)</f>
        <v>0</v>
      </c>
      <c r="AM177" s="216">
        <v>0.25</v>
      </c>
      <c r="AN177" s="203">
        <f>(P177*AM177)</f>
        <v>0</v>
      </c>
      <c r="AO177" s="284">
        <v>120</v>
      </c>
      <c r="AP177" s="286">
        <f>(AN177*AO177)</f>
        <v>0</v>
      </c>
      <c r="AQ177" s="226">
        <v>0.25</v>
      </c>
      <c r="AR177" s="196">
        <f>(P177*AQ177)</f>
        <v>0</v>
      </c>
      <c r="AS177" s="303">
        <v>536</v>
      </c>
      <c r="AT177" s="305">
        <f>(AR177*AS177)</f>
        <v>0</v>
      </c>
      <c r="AU177" s="223">
        <v>0.25</v>
      </c>
      <c r="AV177" s="199">
        <f>(P177*AU177)</f>
        <v>0</v>
      </c>
      <c r="AW177" s="322">
        <v>36</v>
      </c>
      <c r="AX177" s="324">
        <f>(AV177*AW177)</f>
        <v>0</v>
      </c>
      <c r="AY177" s="220">
        <v>0.25</v>
      </c>
      <c r="AZ177" s="190">
        <f>(P177*AY177)</f>
        <v>0</v>
      </c>
      <c r="BA177" s="341">
        <v>288</v>
      </c>
      <c r="BB177" s="343">
        <f>(AZ177*BA177)</f>
        <v>0</v>
      </c>
      <c r="BC177" s="219">
        <v>0.25</v>
      </c>
      <c r="BD177" s="193">
        <f>(P177*BC177)</f>
        <v>0</v>
      </c>
      <c r="BE177" s="360">
        <v>1352</v>
      </c>
      <c r="BF177" s="362">
        <f>(BD177*BE177)</f>
        <v>0</v>
      </c>
    </row>
    <row r="178" spans="1:72" s="411" customFormat="1" ht="25.05" customHeight="1">
      <c r="A178" s="15"/>
      <c r="B178" s="15"/>
      <c r="C178" s="15"/>
      <c r="D178" s="15"/>
      <c r="E178" s="15"/>
      <c r="F178" s="15"/>
      <c r="G178" s="15"/>
      <c r="H178" s="70"/>
      <c r="I178" s="70"/>
      <c r="J178" s="408"/>
      <c r="K178" s="70"/>
      <c r="L178" s="71"/>
      <c r="M178" s="71"/>
      <c r="N178" s="71"/>
      <c r="O178" s="71"/>
      <c r="P178" s="70"/>
      <c r="Q178" s="409"/>
      <c r="R178" s="402"/>
      <c r="S178" s="410"/>
      <c r="T178" s="410"/>
      <c r="U178" s="402"/>
      <c r="V178" s="409"/>
      <c r="W178" s="402">
        <f>SUM(W174:W177)</f>
        <v>5399</v>
      </c>
      <c r="X178" s="410"/>
      <c r="Y178" s="402">
        <f>SUM(Y174:Y177)</f>
        <v>17825604</v>
      </c>
      <c r="Z178" s="409"/>
      <c r="AA178" s="409"/>
      <c r="AB178" s="402">
        <f>SUM(AB174:AB177)</f>
        <v>5399</v>
      </c>
      <c r="AC178" s="410"/>
      <c r="AD178" s="402">
        <f>SUM(AD174:AD177)</f>
        <v>2561512</v>
      </c>
      <c r="AE178" s="409"/>
      <c r="AF178" s="402">
        <f>SUM(AF174:AF177)</f>
        <v>5399</v>
      </c>
      <c r="AG178" s="410"/>
      <c r="AH178" s="402">
        <f>SUM(AH174:AH177)</f>
        <v>902828</v>
      </c>
      <c r="AI178" s="409"/>
      <c r="AJ178" s="402">
        <f>SUM(AJ174:AJ177)</f>
        <v>5399</v>
      </c>
      <c r="AK178" s="410"/>
      <c r="AL178" s="402">
        <f>SUM(AL174:AL177)</f>
        <v>2120596</v>
      </c>
      <c r="AM178" s="409"/>
      <c r="AN178" s="402">
        <f>SUM(AN174:AN177)</f>
        <v>5399</v>
      </c>
      <c r="AO178" s="410"/>
      <c r="AP178" s="402">
        <f>SUM(AP174:AP177)</f>
        <v>629880</v>
      </c>
      <c r="AQ178" s="409"/>
      <c r="AR178" s="402">
        <f>SUM(AR174:AR177)</f>
        <v>5399</v>
      </c>
      <c r="AS178" s="410"/>
      <c r="AT178" s="402">
        <f>SUM(AT174:AT177)</f>
        <v>2813464</v>
      </c>
      <c r="AU178" s="409"/>
      <c r="AV178" s="402">
        <f>SUM(AV174:AV177)</f>
        <v>5399</v>
      </c>
      <c r="AW178" s="410"/>
      <c r="AX178" s="402">
        <f>SUM(AX174:AX177)</f>
        <v>188964</v>
      </c>
      <c r="AY178" s="409"/>
      <c r="AZ178" s="402">
        <f>SUM(AZ174:AZ177)</f>
        <v>5399</v>
      </c>
      <c r="BA178" s="410"/>
      <c r="BB178" s="402">
        <f>SUM(BB174:BB177)</f>
        <v>1511712</v>
      </c>
      <c r="BC178" s="409"/>
      <c r="BD178" s="402">
        <f>SUM(BD174:BD177)</f>
        <v>5399</v>
      </c>
      <c r="BE178" s="410"/>
      <c r="BF178" s="402">
        <f>SUM(BF174:BF177)</f>
        <v>7096648</v>
      </c>
      <c r="BH178" s="393">
        <f>(AD178+AH178+AL178+AP178+AT178+AX178+BB178+BF178)</f>
        <v>17825604</v>
      </c>
      <c r="BI178" s="406"/>
      <c r="BJ178" s="412"/>
      <c r="BK178" s="412"/>
      <c r="BL178" s="412"/>
      <c r="BM178" s="412"/>
      <c r="BN178" s="412"/>
      <c r="BO178" s="412"/>
      <c r="BP178" s="412"/>
      <c r="BQ178" s="412"/>
      <c r="BR178" s="412"/>
      <c r="BS178" s="412"/>
      <c r="BT178" s="412"/>
    </row>
    <row r="179" spans="1:72" s="405" customFormat="1" ht="25.05" customHeight="1">
      <c r="A179" s="15"/>
      <c r="B179" s="15"/>
      <c r="C179" s="15"/>
      <c r="D179" s="15"/>
      <c r="E179" s="15"/>
      <c r="F179" s="15"/>
      <c r="G179" s="15"/>
      <c r="H179" s="17"/>
      <c r="I179" s="17"/>
      <c r="J179" s="126"/>
      <c r="K179" s="17"/>
      <c r="L179" s="19"/>
      <c r="M179" s="19"/>
      <c r="N179" s="19"/>
      <c r="O179" s="19"/>
      <c r="P179" s="17"/>
      <c r="Q179" s="399"/>
      <c r="R179" s="402"/>
      <c r="S179" s="400"/>
      <c r="T179" s="400"/>
      <c r="U179" s="402"/>
      <c r="V179" s="399"/>
      <c r="W179" s="402"/>
      <c r="X179" s="443" t="s">
        <v>414</v>
      </c>
      <c r="Y179" s="407">
        <f>(Y178*4%)</f>
        <v>713024.16</v>
      </c>
      <c r="Z179" s="399"/>
      <c r="AA179" s="399"/>
      <c r="AB179" s="402"/>
      <c r="AC179" s="443"/>
      <c r="AD179" s="407">
        <f>(AD178*4%)</f>
        <v>102460.48</v>
      </c>
      <c r="AE179" s="399"/>
      <c r="AF179" s="402"/>
      <c r="AG179" s="400"/>
      <c r="AH179" s="407">
        <f>(AH178*4%)</f>
        <v>36113.120000000003</v>
      </c>
      <c r="AI179" s="399"/>
      <c r="AJ179" s="402"/>
      <c r="AK179" s="400"/>
      <c r="AL179" s="407">
        <f>(AL178*4%)</f>
        <v>84823.84</v>
      </c>
      <c r="AM179" s="399"/>
      <c r="AN179" s="402"/>
      <c r="AO179" s="400"/>
      <c r="AP179" s="407">
        <f>(AP178*4%)</f>
        <v>25195.200000000001</v>
      </c>
      <c r="AQ179" s="399"/>
      <c r="AR179" s="402"/>
      <c r="AS179" s="400"/>
      <c r="AT179" s="407">
        <f>(AT178*4%)</f>
        <v>112538.56</v>
      </c>
      <c r="AU179" s="399"/>
      <c r="AV179" s="402"/>
      <c r="AW179" s="400"/>
      <c r="AX179" s="407">
        <f>(AX178*4%)</f>
        <v>7558.56</v>
      </c>
      <c r="AY179" s="399"/>
      <c r="AZ179" s="402"/>
      <c r="BA179" s="400"/>
      <c r="BB179" s="407">
        <f>(BB178*4%)</f>
        <v>60468.480000000003</v>
      </c>
      <c r="BC179" s="399"/>
      <c r="BD179" s="402"/>
      <c r="BE179" s="400"/>
      <c r="BF179" s="407">
        <f>(BF178*4%)</f>
        <v>283865.92</v>
      </c>
      <c r="BH179" s="39">
        <f t="shared" ref="BH179:BH180" si="142">(AD179+AH179+AL179+AP179+AT179+AX179+BB179+BF179)</f>
        <v>713024.15999999992</v>
      </c>
      <c r="BI179" s="406"/>
      <c r="BJ179" s="406"/>
      <c r="BK179" s="406"/>
      <c r="BL179" s="406"/>
      <c r="BM179" s="406"/>
      <c r="BN179" s="406"/>
      <c r="BO179" s="406"/>
      <c r="BP179" s="406"/>
      <c r="BQ179" s="406"/>
      <c r="BR179" s="406"/>
      <c r="BS179" s="406"/>
      <c r="BT179" s="406"/>
    </row>
    <row r="180" spans="1:72" s="405" customFormat="1" ht="25.05" customHeight="1">
      <c r="A180" s="15"/>
      <c r="B180" s="15"/>
      <c r="C180" s="15"/>
      <c r="D180" s="15"/>
      <c r="E180" s="15"/>
      <c r="F180" s="15"/>
      <c r="G180" s="15"/>
      <c r="H180" s="17"/>
      <c r="I180" s="17"/>
      <c r="J180" s="126"/>
      <c r="K180" s="17"/>
      <c r="L180" s="19"/>
      <c r="M180" s="19"/>
      <c r="N180" s="19"/>
      <c r="O180" s="19"/>
      <c r="P180" s="17"/>
      <c r="Q180" s="399"/>
      <c r="R180" s="402"/>
      <c r="S180" s="400"/>
      <c r="T180" s="400"/>
      <c r="U180" s="402"/>
      <c r="V180" s="399"/>
      <c r="W180" s="402"/>
      <c r="X180" s="443" t="s">
        <v>416</v>
      </c>
      <c r="Y180" s="407">
        <f>(Y178+Y179)</f>
        <v>18538628.16</v>
      </c>
      <c r="Z180" s="399"/>
      <c r="AA180" s="399"/>
      <c r="AB180" s="402"/>
      <c r="AC180" s="443"/>
      <c r="AD180" s="407">
        <f>(AD178+AD179)</f>
        <v>2663972.48</v>
      </c>
      <c r="AE180" s="399"/>
      <c r="AF180" s="402"/>
      <c r="AG180" s="400"/>
      <c r="AH180" s="407">
        <f>(AH178+AH179)</f>
        <v>938941.12</v>
      </c>
      <c r="AI180" s="399"/>
      <c r="AJ180" s="402"/>
      <c r="AK180" s="400"/>
      <c r="AL180" s="407">
        <f>(AL178+AL179)</f>
        <v>2205419.84</v>
      </c>
      <c r="AM180" s="399"/>
      <c r="AN180" s="402"/>
      <c r="AO180" s="400"/>
      <c r="AP180" s="407">
        <f>(AP178+AP179)</f>
        <v>655075.19999999995</v>
      </c>
      <c r="AQ180" s="399"/>
      <c r="AR180" s="402"/>
      <c r="AS180" s="400"/>
      <c r="AT180" s="407">
        <f>(AT178+AT179)</f>
        <v>2926002.56</v>
      </c>
      <c r="AU180" s="399"/>
      <c r="AV180" s="402"/>
      <c r="AW180" s="400"/>
      <c r="AX180" s="407">
        <f>(AX178+AX179)</f>
        <v>196522.56</v>
      </c>
      <c r="AY180" s="399"/>
      <c r="AZ180" s="402"/>
      <c r="BA180" s="400"/>
      <c r="BB180" s="407">
        <f>(BB178+BB179)</f>
        <v>1572180.48</v>
      </c>
      <c r="BC180" s="399"/>
      <c r="BD180" s="402"/>
      <c r="BE180" s="400"/>
      <c r="BF180" s="407">
        <f>(BF178+BF179)</f>
        <v>7380513.9199999999</v>
      </c>
      <c r="BH180" s="39">
        <f t="shared" si="142"/>
        <v>18538628.16</v>
      </c>
      <c r="BI180" s="406"/>
      <c r="BJ180" s="406"/>
      <c r="BK180" s="406"/>
      <c r="BL180" s="406"/>
      <c r="BM180" s="406"/>
      <c r="BN180" s="406"/>
      <c r="BO180" s="406"/>
      <c r="BP180" s="406"/>
      <c r="BQ180" s="406"/>
      <c r="BR180" s="406"/>
      <c r="BS180" s="406"/>
      <c r="BT180" s="406"/>
    </row>
    <row r="181" spans="1:72" ht="50" customHeight="1">
      <c r="A181" s="450" t="s">
        <v>496</v>
      </c>
      <c r="B181" s="450" t="s">
        <v>9</v>
      </c>
      <c r="C181" s="450" t="s">
        <v>495</v>
      </c>
      <c r="D181" s="677" t="s">
        <v>7</v>
      </c>
      <c r="E181" s="99"/>
      <c r="F181" s="457" t="s">
        <v>6</v>
      </c>
      <c r="G181" s="679" t="s">
        <v>11</v>
      </c>
      <c r="H181" s="679" t="s">
        <v>0</v>
      </c>
      <c r="I181" s="679"/>
      <c r="J181" s="679"/>
      <c r="K181" s="681" t="s">
        <v>1</v>
      </c>
      <c r="L181" s="681" t="s">
        <v>2</v>
      </c>
      <c r="M181" s="681" t="s">
        <v>229</v>
      </c>
      <c r="N181" s="681" t="s">
        <v>20</v>
      </c>
      <c r="O181" s="681" t="s">
        <v>28</v>
      </c>
      <c r="P181" s="683" t="s">
        <v>12</v>
      </c>
      <c r="Q181" s="488" t="s">
        <v>15</v>
      </c>
      <c r="R181" s="488"/>
      <c r="S181" s="488"/>
      <c r="T181" s="488"/>
      <c r="U181" s="488"/>
      <c r="V181" s="489" t="s">
        <v>347</v>
      </c>
      <c r="W181" s="489"/>
      <c r="X181" s="489"/>
      <c r="Y181" s="489"/>
      <c r="Z181" s="389" t="s">
        <v>19</v>
      </c>
      <c r="AA181" s="490" t="s">
        <v>348</v>
      </c>
      <c r="AB181" s="490"/>
      <c r="AC181" s="490"/>
      <c r="AD181" s="490"/>
      <c r="AE181" s="491" t="s">
        <v>349</v>
      </c>
      <c r="AF181" s="491"/>
      <c r="AG181" s="491"/>
      <c r="AH181" s="491"/>
      <c r="AI181" s="505" t="s">
        <v>350</v>
      </c>
      <c r="AJ181" s="505"/>
      <c r="AK181" s="505"/>
      <c r="AL181" s="505"/>
      <c r="AM181" s="506" t="s">
        <v>351</v>
      </c>
      <c r="AN181" s="506"/>
      <c r="AO181" s="506"/>
      <c r="AP181" s="506"/>
      <c r="AQ181" s="507" t="s">
        <v>352</v>
      </c>
      <c r="AR181" s="507"/>
      <c r="AS181" s="507"/>
      <c r="AT181" s="507"/>
      <c r="AU181" s="508" t="s">
        <v>353</v>
      </c>
      <c r="AV181" s="508"/>
      <c r="AW181" s="508"/>
      <c r="AX181" s="508"/>
      <c r="AY181" s="509" t="s">
        <v>354</v>
      </c>
      <c r="AZ181" s="509"/>
      <c r="BA181" s="509"/>
      <c r="BB181" s="509"/>
      <c r="BC181" s="503" t="s">
        <v>355</v>
      </c>
      <c r="BD181" s="503"/>
      <c r="BE181" s="503"/>
      <c r="BF181" s="503"/>
    </row>
    <row r="182" spans="1:72" ht="42.05" customHeight="1">
      <c r="A182" s="450"/>
      <c r="B182" s="450"/>
      <c r="C182" s="450"/>
      <c r="D182" s="678"/>
      <c r="E182" s="390" t="s">
        <v>8</v>
      </c>
      <c r="F182" s="457"/>
      <c r="G182" s="680"/>
      <c r="H182" s="680"/>
      <c r="I182" s="680"/>
      <c r="J182" s="680"/>
      <c r="K182" s="682"/>
      <c r="L182" s="682"/>
      <c r="M182" s="682"/>
      <c r="N182" s="682"/>
      <c r="O182" s="682"/>
      <c r="P182" s="684"/>
      <c r="Q182" s="477" t="s">
        <v>24</v>
      </c>
      <c r="R182" s="478" t="s">
        <v>23</v>
      </c>
      <c r="S182" s="479" t="s">
        <v>17</v>
      </c>
      <c r="T182" s="479"/>
      <c r="U182" s="478" t="s">
        <v>14</v>
      </c>
      <c r="V182" s="480" t="s">
        <v>53</v>
      </c>
      <c r="W182" s="482" t="s">
        <v>54</v>
      </c>
      <c r="X182" s="492" t="s">
        <v>89</v>
      </c>
      <c r="Y182" s="482" t="s">
        <v>14</v>
      </c>
      <c r="Z182" s="477" t="s">
        <v>25</v>
      </c>
      <c r="AA182" s="494" t="s">
        <v>53</v>
      </c>
      <c r="AB182" s="496" t="s">
        <v>54</v>
      </c>
      <c r="AC182" s="559" t="s">
        <v>89</v>
      </c>
      <c r="AD182" s="496" t="s">
        <v>14</v>
      </c>
      <c r="AE182" s="498" t="s">
        <v>53</v>
      </c>
      <c r="AF182" s="500" t="s">
        <v>54</v>
      </c>
      <c r="AG182" s="641" t="s">
        <v>89</v>
      </c>
      <c r="AH182" s="500" t="s">
        <v>14</v>
      </c>
      <c r="AI182" s="522" t="s">
        <v>53</v>
      </c>
      <c r="AJ182" s="484" t="s">
        <v>54</v>
      </c>
      <c r="AK182" s="629" t="s">
        <v>89</v>
      </c>
      <c r="AL182" s="484" t="s">
        <v>14</v>
      </c>
      <c r="AM182" s="514" t="s">
        <v>53</v>
      </c>
      <c r="AN182" s="467" t="s">
        <v>54</v>
      </c>
      <c r="AO182" s="694" t="s">
        <v>89</v>
      </c>
      <c r="AP182" s="467" t="s">
        <v>14</v>
      </c>
      <c r="AQ182" s="469" t="s">
        <v>53</v>
      </c>
      <c r="AR182" s="471" t="s">
        <v>54</v>
      </c>
      <c r="AS182" s="527" t="s">
        <v>89</v>
      </c>
      <c r="AT182" s="471" t="s">
        <v>14</v>
      </c>
      <c r="AU182" s="473" t="s">
        <v>53</v>
      </c>
      <c r="AV182" s="475" t="s">
        <v>54</v>
      </c>
      <c r="AW182" s="516" t="s">
        <v>89</v>
      </c>
      <c r="AX182" s="475" t="s">
        <v>14</v>
      </c>
      <c r="AY182" s="520" t="s">
        <v>53</v>
      </c>
      <c r="AZ182" s="510" t="s">
        <v>54</v>
      </c>
      <c r="BA182" s="518" t="s">
        <v>89</v>
      </c>
      <c r="BB182" s="510" t="s">
        <v>14</v>
      </c>
      <c r="BC182" s="512" t="s">
        <v>53</v>
      </c>
      <c r="BD182" s="486" t="s">
        <v>54</v>
      </c>
      <c r="BE182" s="525" t="s">
        <v>89</v>
      </c>
      <c r="BF182" s="486" t="s">
        <v>14</v>
      </c>
      <c r="BG182" s="7"/>
      <c r="BI182" s="66"/>
      <c r="BJ182" s="66"/>
      <c r="BK182" s="66"/>
      <c r="BL182" s="66"/>
      <c r="BM182" s="66"/>
      <c r="BN182" s="66"/>
      <c r="BO182" s="66"/>
      <c r="BP182" s="66"/>
      <c r="BQ182" s="66"/>
    </row>
    <row r="183" spans="1:72" ht="40.049999999999997" customHeight="1">
      <c r="A183" s="450"/>
      <c r="B183" s="450"/>
      <c r="C183" s="450"/>
      <c r="D183" s="678"/>
      <c r="E183" s="94"/>
      <c r="F183" s="391"/>
      <c r="G183" s="680"/>
      <c r="H183" s="680"/>
      <c r="I183" s="680"/>
      <c r="J183" s="680"/>
      <c r="K183" s="682"/>
      <c r="L183" s="682"/>
      <c r="M183" s="682"/>
      <c r="N183" s="682"/>
      <c r="O183" s="682"/>
      <c r="P183" s="684"/>
      <c r="Q183" s="477"/>
      <c r="R183" s="478"/>
      <c r="S183" s="125" t="s">
        <v>16</v>
      </c>
      <c r="T183" s="125" t="s">
        <v>18</v>
      </c>
      <c r="U183" s="478"/>
      <c r="V183" s="481"/>
      <c r="W183" s="483"/>
      <c r="X183" s="493"/>
      <c r="Y183" s="483"/>
      <c r="Z183" s="477"/>
      <c r="AA183" s="495"/>
      <c r="AB183" s="497"/>
      <c r="AC183" s="688"/>
      <c r="AD183" s="497"/>
      <c r="AE183" s="499"/>
      <c r="AF183" s="501"/>
      <c r="AG183" s="687"/>
      <c r="AH183" s="501"/>
      <c r="AI183" s="523"/>
      <c r="AJ183" s="485"/>
      <c r="AK183" s="689"/>
      <c r="AL183" s="485"/>
      <c r="AM183" s="515"/>
      <c r="AN183" s="468"/>
      <c r="AO183" s="695"/>
      <c r="AP183" s="468"/>
      <c r="AQ183" s="470"/>
      <c r="AR183" s="472"/>
      <c r="AS183" s="528"/>
      <c r="AT183" s="472"/>
      <c r="AU183" s="474"/>
      <c r="AV183" s="476"/>
      <c r="AW183" s="517"/>
      <c r="AX183" s="476"/>
      <c r="AY183" s="521"/>
      <c r="AZ183" s="511"/>
      <c r="BA183" s="519"/>
      <c r="BB183" s="511"/>
      <c r="BC183" s="513"/>
      <c r="BD183" s="487"/>
      <c r="BE183" s="526"/>
      <c r="BF183" s="487"/>
      <c r="BG183" s="7"/>
      <c r="BI183" s="66"/>
      <c r="BJ183" s="66"/>
      <c r="BK183" s="66"/>
      <c r="BL183" s="66"/>
      <c r="BM183" s="66"/>
      <c r="BN183" s="66"/>
      <c r="BO183" s="66"/>
      <c r="BP183" s="66"/>
      <c r="BQ183" s="66"/>
    </row>
    <row r="184" spans="1:72" ht="42.05" customHeight="1">
      <c r="A184" s="458">
        <v>4</v>
      </c>
      <c r="B184" s="451" t="s">
        <v>223</v>
      </c>
      <c r="C184" s="451" t="s">
        <v>37</v>
      </c>
      <c r="D184" s="459" t="s">
        <v>161</v>
      </c>
      <c r="E184" s="133">
        <v>20</v>
      </c>
      <c r="F184" s="460">
        <v>445</v>
      </c>
      <c r="G184" s="524" t="s">
        <v>403</v>
      </c>
      <c r="H184" s="621" t="s">
        <v>176</v>
      </c>
      <c r="I184" s="621"/>
      <c r="J184" s="622"/>
      <c r="K184" s="171" t="s">
        <v>177</v>
      </c>
      <c r="L184" s="158" t="s">
        <v>321</v>
      </c>
      <c r="M184" s="180" t="s">
        <v>231</v>
      </c>
      <c r="N184" s="180" t="s">
        <v>386</v>
      </c>
      <c r="O184" s="180" t="s">
        <v>26</v>
      </c>
      <c r="P184" s="159">
        <v>0</v>
      </c>
      <c r="Q184" s="120">
        <v>1</v>
      </c>
      <c r="R184" s="118">
        <f>(P184*Q184)</f>
        <v>0</v>
      </c>
      <c r="S184" s="117">
        <v>445</v>
      </c>
      <c r="T184" s="117">
        <v>445</v>
      </c>
      <c r="U184" s="118">
        <f>(R184*(S184+T184))</f>
        <v>0</v>
      </c>
      <c r="V184" s="120">
        <v>1</v>
      </c>
      <c r="W184" s="118">
        <f>(P184*V184)</f>
        <v>0</v>
      </c>
      <c r="X184" s="117">
        <v>849</v>
      </c>
      <c r="Y184" s="118">
        <f>(W184*X184)</f>
        <v>0</v>
      </c>
      <c r="Z184" s="120">
        <v>1</v>
      </c>
      <c r="AA184" s="187">
        <v>1</v>
      </c>
      <c r="AB184" s="185">
        <f>(P184*AA184)</f>
        <v>0</v>
      </c>
      <c r="AC184" s="232">
        <v>122</v>
      </c>
      <c r="AD184" s="185">
        <f>(AB184*AC184)</f>
        <v>0</v>
      </c>
      <c r="AE184" s="205">
        <v>1</v>
      </c>
      <c r="AF184" s="206">
        <f>(P184*AE184)</f>
        <v>0</v>
      </c>
      <c r="AG184" s="208">
        <v>43</v>
      </c>
      <c r="AH184" s="206">
        <f>(AF184*AG184)</f>
        <v>0</v>
      </c>
      <c r="AI184" s="210">
        <v>1</v>
      </c>
      <c r="AJ184" s="200">
        <f>(P184*AI184)</f>
        <v>0</v>
      </c>
      <c r="AK184" s="212">
        <v>101</v>
      </c>
      <c r="AL184" s="200">
        <f>(AJ184*AK184)</f>
        <v>0</v>
      </c>
      <c r="AM184" s="202">
        <v>1</v>
      </c>
      <c r="AN184" s="203">
        <f>(P184*AM184)</f>
        <v>0</v>
      </c>
      <c r="AO184" s="283">
        <v>30</v>
      </c>
      <c r="AP184" s="203">
        <f>(AN184*AO184)</f>
        <v>0</v>
      </c>
      <c r="AQ184" s="195">
        <v>1</v>
      </c>
      <c r="AR184" s="196">
        <f>(P184*AQ184)</f>
        <v>0</v>
      </c>
      <c r="AS184" s="302">
        <v>134</v>
      </c>
      <c r="AT184" s="196">
        <f>(AR184*AS184)</f>
        <v>0</v>
      </c>
      <c r="AU184" s="198">
        <v>1</v>
      </c>
      <c r="AV184" s="199">
        <f>(P184*AU184)</f>
        <v>0</v>
      </c>
      <c r="AW184" s="321">
        <v>9</v>
      </c>
      <c r="AX184" s="199">
        <f>(AV184*AW184)</f>
        <v>0</v>
      </c>
      <c r="AY184" s="189">
        <v>1</v>
      </c>
      <c r="AZ184" s="190">
        <f>(P184*AY184)</f>
        <v>0</v>
      </c>
      <c r="BA184" s="340">
        <v>72</v>
      </c>
      <c r="BB184" s="190">
        <f>(AZ184*BA184)</f>
        <v>0</v>
      </c>
      <c r="BC184" s="192">
        <v>1</v>
      </c>
      <c r="BD184" s="193">
        <f>(P184*BC184)</f>
        <v>0</v>
      </c>
      <c r="BE184" s="359">
        <v>338</v>
      </c>
      <c r="BF184" s="193">
        <f>(BD184*BE184)</f>
        <v>0</v>
      </c>
      <c r="BI184" s="66"/>
      <c r="BJ184" s="66"/>
      <c r="BK184" s="66"/>
      <c r="BL184" s="66"/>
      <c r="BM184" s="66"/>
      <c r="BN184" s="66"/>
      <c r="BO184" s="66"/>
      <c r="BP184" s="66"/>
      <c r="BQ184" s="66"/>
    </row>
    <row r="185" spans="1:72" ht="42.05" customHeight="1">
      <c r="A185" s="458"/>
      <c r="B185" s="451"/>
      <c r="C185" s="451"/>
      <c r="D185" s="459"/>
      <c r="E185" s="133"/>
      <c r="F185" s="460"/>
      <c r="G185" s="524"/>
      <c r="H185" s="621" t="s">
        <v>178</v>
      </c>
      <c r="I185" s="621"/>
      <c r="J185" s="621"/>
      <c r="K185" s="171" t="s">
        <v>72</v>
      </c>
      <c r="L185" s="158" t="s">
        <v>230</v>
      </c>
      <c r="M185" s="180" t="s">
        <v>231</v>
      </c>
      <c r="N185" s="180" t="s">
        <v>387</v>
      </c>
      <c r="O185" s="180" t="s">
        <v>26</v>
      </c>
      <c r="P185" s="159">
        <v>517</v>
      </c>
      <c r="Q185" s="120"/>
      <c r="R185" s="118"/>
      <c r="S185" s="117"/>
      <c r="T185" s="117"/>
      <c r="U185" s="118"/>
      <c r="V185" s="120">
        <v>4</v>
      </c>
      <c r="W185" s="118">
        <f t="shared" ref="W185:W186" si="143">(P185*V185)</f>
        <v>2068</v>
      </c>
      <c r="X185" s="117">
        <v>3396</v>
      </c>
      <c r="Y185" s="118">
        <f t="shared" ref="Y185:Y186" si="144">(W185*X185)</f>
        <v>7022928</v>
      </c>
      <c r="Z185" s="120"/>
      <c r="AA185" s="187">
        <v>4</v>
      </c>
      <c r="AB185" s="185">
        <f>(P185*AA185)</f>
        <v>2068</v>
      </c>
      <c r="AC185" s="232">
        <v>488</v>
      </c>
      <c r="AD185" s="185">
        <f t="shared" ref="AD185:AD186" si="145">(AB185*AC185)</f>
        <v>1009184</v>
      </c>
      <c r="AE185" s="205">
        <v>4</v>
      </c>
      <c r="AF185" s="206">
        <f>(P185*AE185)</f>
        <v>2068</v>
      </c>
      <c r="AG185" s="208">
        <v>172</v>
      </c>
      <c r="AH185" s="206">
        <f t="shared" ref="AH185:AH186" si="146">(AF185*AG185)</f>
        <v>355696</v>
      </c>
      <c r="AI185" s="210">
        <v>4</v>
      </c>
      <c r="AJ185" s="200">
        <f>(P185*AI185)</f>
        <v>2068</v>
      </c>
      <c r="AK185" s="212">
        <v>404</v>
      </c>
      <c r="AL185" s="200">
        <f t="shared" ref="AL185:AL186" si="147">(AJ185*AK185)</f>
        <v>835472</v>
      </c>
      <c r="AM185" s="202">
        <v>4</v>
      </c>
      <c r="AN185" s="203">
        <f>(P185*AM185)</f>
        <v>2068</v>
      </c>
      <c r="AO185" s="283">
        <v>120</v>
      </c>
      <c r="AP185" s="203">
        <f t="shared" ref="AP185:AP186" si="148">(AN185*AO185)</f>
        <v>248160</v>
      </c>
      <c r="AQ185" s="195">
        <v>4</v>
      </c>
      <c r="AR185" s="196">
        <f>(P185*AQ185)</f>
        <v>2068</v>
      </c>
      <c r="AS185" s="302">
        <v>536</v>
      </c>
      <c r="AT185" s="196">
        <f t="shared" ref="AT185:AT186" si="149">(AR185*AS185)</f>
        <v>1108448</v>
      </c>
      <c r="AU185" s="198">
        <v>4</v>
      </c>
      <c r="AV185" s="199">
        <f>(P185*AU185)</f>
        <v>2068</v>
      </c>
      <c r="AW185" s="321">
        <v>36</v>
      </c>
      <c r="AX185" s="199">
        <f t="shared" ref="AX185:AX186" si="150">(AV185*AW185)</f>
        <v>74448</v>
      </c>
      <c r="AY185" s="189">
        <v>4</v>
      </c>
      <c r="AZ185" s="190">
        <f>(P185*AY185)</f>
        <v>2068</v>
      </c>
      <c r="BA185" s="340">
        <v>288</v>
      </c>
      <c r="BB185" s="190">
        <f t="shared" ref="BB185:BB186" si="151">(AZ185*BA185)</f>
        <v>595584</v>
      </c>
      <c r="BC185" s="192">
        <v>4</v>
      </c>
      <c r="BD185" s="193">
        <f>(P185*BC185)</f>
        <v>2068</v>
      </c>
      <c r="BE185" s="359">
        <v>1352</v>
      </c>
      <c r="BF185" s="193">
        <f t="shared" ref="BF185:BF186" si="152">(BD185*BE185)</f>
        <v>2795936</v>
      </c>
      <c r="BI185" s="66"/>
      <c r="BJ185" s="66"/>
      <c r="BK185" s="66"/>
      <c r="BL185" s="66"/>
      <c r="BM185" s="66"/>
      <c r="BN185" s="66"/>
      <c r="BO185" s="66"/>
      <c r="BP185" s="66"/>
      <c r="BQ185" s="66"/>
    </row>
    <row r="186" spans="1:72" ht="42.05" customHeight="1">
      <c r="A186" s="458"/>
      <c r="B186" s="451"/>
      <c r="C186" s="451"/>
      <c r="D186" s="459"/>
      <c r="E186" s="133"/>
      <c r="F186" s="460"/>
      <c r="G186" s="524"/>
      <c r="H186" s="621" t="s">
        <v>179</v>
      </c>
      <c r="I186" s="621"/>
      <c r="J186" s="621"/>
      <c r="K186" s="171" t="s">
        <v>73</v>
      </c>
      <c r="L186" s="158" t="s">
        <v>232</v>
      </c>
      <c r="M186" s="180" t="s">
        <v>231</v>
      </c>
      <c r="N186" s="180" t="s">
        <v>388</v>
      </c>
      <c r="O186" s="180" t="s">
        <v>26</v>
      </c>
      <c r="P186" s="159">
        <v>369</v>
      </c>
      <c r="Q186" s="120"/>
      <c r="R186" s="118"/>
      <c r="S186" s="117"/>
      <c r="T186" s="117"/>
      <c r="U186" s="118"/>
      <c r="V186" s="120">
        <v>12</v>
      </c>
      <c r="W186" s="118">
        <f t="shared" si="143"/>
        <v>4428</v>
      </c>
      <c r="X186" s="117">
        <v>3396</v>
      </c>
      <c r="Y186" s="118">
        <f t="shared" si="144"/>
        <v>15037488</v>
      </c>
      <c r="Z186" s="120"/>
      <c r="AA186" s="187">
        <v>12</v>
      </c>
      <c r="AB186" s="185">
        <f>(P186*AA186)</f>
        <v>4428</v>
      </c>
      <c r="AC186" s="232">
        <v>488</v>
      </c>
      <c r="AD186" s="185">
        <f t="shared" si="145"/>
        <v>2160864</v>
      </c>
      <c r="AE186" s="205">
        <v>12</v>
      </c>
      <c r="AF186" s="206">
        <f>(P186*AE186)</f>
        <v>4428</v>
      </c>
      <c r="AG186" s="208">
        <v>172</v>
      </c>
      <c r="AH186" s="206">
        <f t="shared" si="146"/>
        <v>761616</v>
      </c>
      <c r="AI186" s="210">
        <v>12</v>
      </c>
      <c r="AJ186" s="200">
        <f>(P186*AI186)</f>
        <v>4428</v>
      </c>
      <c r="AK186" s="212">
        <v>404</v>
      </c>
      <c r="AL186" s="200">
        <f t="shared" si="147"/>
        <v>1788912</v>
      </c>
      <c r="AM186" s="202">
        <v>12</v>
      </c>
      <c r="AN186" s="203">
        <f>(P186*AM186)</f>
        <v>4428</v>
      </c>
      <c r="AO186" s="283">
        <v>120</v>
      </c>
      <c r="AP186" s="203">
        <f t="shared" si="148"/>
        <v>531360</v>
      </c>
      <c r="AQ186" s="195">
        <v>12</v>
      </c>
      <c r="AR186" s="196">
        <f>(P186*AQ186)</f>
        <v>4428</v>
      </c>
      <c r="AS186" s="302">
        <v>536</v>
      </c>
      <c r="AT186" s="196">
        <f t="shared" si="149"/>
        <v>2373408</v>
      </c>
      <c r="AU186" s="198">
        <v>12</v>
      </c>
      <c r="AV186" s="199">
        <f>(P186*AU186)</f>
        <v>4428</v>
      </c>
      <c r="AW186" s="321">
        <v>36</v>
      </c>
      <c r="AX186" s="199">
        <f t="shared" si="150"/>
        <v>159408</v>
      </c>
      <c r="AY186" s="189">
        <v>12</v>
      </c>
      <c r="AZ186" s="190">
        <f>(P186*AY186)</f>
        <v>4428</v>
      </c>
      <c r="BA186" s="340">
        <v>288</v>
      </c>
      <c r="BB186" s="190">
        <f t="shared" si="151"/>
        <v>1275264</v>
      </c>
      <c r="BC186" s="192">
        <v>12</v>
      </c>
      <c r="BD186" s="193">
        <f>(P186*BC186)</f>
        <v>4428</v>
      </c>
      <c r="BE186" s="359">
        <v>1352</v>
      </c>
      <c r="BF186" s="193">
        <f t="shared" si="152"/>
        <v>5986656</v>
      </c>
      <c r="BI186" s="66"/>
      <c r="BJ186" s="66"/>
      <c r="BK186" s="66"/>
      <c r="BL186" s="66"/>
      <c r="BM186" s="66"/>
      <c r="BN186" s="66"/>
      <c r="BO186" s="66"/>
      <c r="BP186" s="66"/>
      <c r="BQ186" s="66"/>
    </row>
    <row r="187" spans="1:72" s="411" customFormat="1" ht="25.05" customHeight="1">
      <c r="A187" s="15"/>
      <c r="B187" s="15"/>
      <c r="C187" s="15"/>
      <c r="D187" s="15"/>
      <c r="E187" s="15"/>
      <c r="F187" s="15"/>
      <c r="G187" s="15"/>
      <c r="H187" s="70"/>
      <c r="I187" s="70"/>
      <c r="J187" s="408"/>
      <c r="K187" s="70"/>
      <c r="L187" s="71"/>
      <c r="M187" s="71"/>
      <c r="N187" s="71"/>
      <c r="O187" s="71"/>
      <c r="P187" s="70"/>
      <c r="Q187" s="409"/>
      <c r="R187" s="402"/>
      <c r="S187" s="410"/>
      <c r="T187" s="410"/>
      <c r="U187" s="402"/>
      <c r="V187" s="409"/>
      <c r="W187" s="402">
        <f>SUM(W184:W186)</f>
        <v>6496</v>
      </c>
      <c r="X187" s="410"/>
      <c r="Y187" s="402">
        <f>SUM(Y184:Y186)</f>
        <v>22060416</v>
      </c>
      <c r="Z187" s="409"/>
      <c r="AA187" s="409"/>
      <c r="AB187" s="402">
        <f>SUM(AB184:AB186)</f>
        <v>6496</v>
      </c>
      <c r="AC187" s="410"/>
      <c r="AD187" s="402">
        <f>SUM(AD184:AD186)</f>
        <v>3170048</v>
      </c>
      <c r="AE187" s="409"/>
      <c r="AF187" s="402">
        <f>SUM(AF184:AF186)</f>
        <v>6496</v>
      </c>
      <c r="AG187" s="410"/>
      <c r="AH187" s="402">
        <f>SUM(AH184:AH186)</f>
        <v>1117312</v>
      </c>
      <c r="AI187" s="409"/>
      <c r="AJ187" s="402">
        <f>SUM(AJ184:AJ186)</f>
        <v>6496</v>
      </c>
      <c r="AK187" s="410"/>
      <c r="AL187" s="402">
        <f>SUM(AL184:AL186)</f>
        <v>2624384</v>
      </c>
      <c r="AM187" s="409"/>
      <c r="AN187" s="402">
        <f>SUM(AN184:AN186)</f>
        <v>6496</v>
      </c>
      <c r="AO187" s="410"/>
      <c r="AP187" s="402">
        <f>SUM(AP184:AP186)</f>
        <v>779520</v>
      </c>
      <c r="AQ187" s="409"/>
      <c r="AR187" s="402">
        <f>SUM(AR184:AR186)</f>
        <v>6496</v>
      </c>
      <c r="AS187" s="410"/>
      <c r="AT187" s="402">
        <f>SUM(AT184:AT186)</f>
        <v>3481856</v>
      </c>
      <c r="AU187" s="409"/>
      <c r="AV187" s="402">
        <f>SUM(AV184:AV186)</f>
        <v>6496</v>
      </c>
      <c r="AW187" s="410"/>
      <c r="AX187" s="402">
        <f>SUM(AX184:AX186)</f>
        <v>233856</v>
      </c>
      <c r="AY187" s="409"/>
      <c r="AZ187" s="402">
        <f>SUM(AZ184:AZ186)</f>
        <v>6496</v>
      </c>
      <c r="BA187" s="410"/>
      <c r="BB187" s="402">
        <f>SUM(BB184:BB186)</f>
        <v>1870848</v>
      </c>
      <c r="BC187" s="409"/>
      <c r="BD187" s="402">
        <f>SUM(BD184:BD186)</f>
        <v>6496</v>
      </c>
      <c r="BE187" s="410"/>
      <c r="BF187" s="402">
        <f>SUM(BF184:BF186)</f>
        <v>8782592</v>
      </c>
      <c r="BH187" s="393">
        <f>(AD187+AH187+AL187+AP187+AT187+AX187+BB187+BF187)</f>
        <v>22060416</v>
      </c>
      <c r="BI187" s="406"/>
      <c r="BJ187" s="412"/>
      <c r="BK187" s="412"/>
      <c r="BL187" s="412"/>
      <c r="BM187" s="412"/>
      <c r="BN187" s="412"/>
      <c r="BO187" s="412"/>
      <c r="BP187" s="412"/>
      <c r="BQ187" s="412"/>
      <c r="BR187" s="412"/>
      <c r="BS187" s="412"/>
      <c r="BT187" s="412"/>
    </row>
    <row r="188" spans="1:72" s="405" customFormat="1" ht="25.05" customHeight="1">
      <c r="A188" s="15"/>
      <c r="B188" s="15"/>
      <c r="C188" s="15"/>
      <c r="D188" s="15"/>
      <c r="E188" s="15"/>
      <c r="F188" s="15"/>
      <c r="G188" s="15"/>
      <c r="H188" s="17"/>
      <c r="I188" s="17"/>
      <c r="J188" s="126"/>
      <c r="K188" s="17"/>
      <c r="L188" s="19"/>
      <c r="M188" s="19"/>
      <c r="N188" s="19"/>
      <c r="O188" s="19"/>
      <c r="P188" s="17"/>
      <c r="Q188" s="399"/>
      <c r="R188" s="402"/>
      <c r="S188" s="400"/>
      <c r="T188" s="400"/>
      <c r="U188" s="402"/>
      <c r="V188" s="399"/>
      <c r="W188" s="402"/>
      <c r="X188" s="443" t="s">
        <v>414</v>
      </c>
      <c r="Y188" s="407">
        <f>(Y187*4%)</f>
        <v>882416.64000000001</v>
      </c>
      <c r="Z188" s="399"/>
      <c r="AA188" s="399"/>
      <c r="AB188" s="402"/>
      <c r="AC188" s="443"/>
      <c r="AD188" s="407">
        <f>(AD187*4%)</f>
        <v>126801.92</v>
      </c>
      <c r="AE188" s="399"/>
      <c r="AF188" s="402"/>
      <c r="AG188" s="400"/>
      <c r="AH188" s="407">
        <f>(AH187*4%)</f>
        <v>44692.480000000003</v>
      </c>
      <c r="AI188" s="399"/>
      <c r="AJ188" s="402"/>
      <c r="AK188" s="400"/>
      <c r="AL188" s="407">
        <f>(AL187*4%)</f>
        <v>104975.36</v>
      </c>
      <c r="AM188" s="399"/>
      <c r="AN188" s="402"/>
      <c r="AO188" s="400"/>
      <c r="AP188" s="407">
        <f>(AP187*4%)</f>
        <v>31180.799999999999</v>
      </c>
      <c r="AQ188" s="399"/>
      <c r="AR188" s="402"/>
      <c r="AS188" s="400"/>
      <c r="AT188" s="407">
        <f>(AT187*4%)</f>
        <v>139274.23999999999</v>
      </c>
      <c r="AU188" s="399"/>
      <c r="AV188" s="402"/>
      <c r="AW188" s="400"/>
      <c r="AX188" s="407">
        <f>(AX187*4%)</f>
        <v>9354.24</v>
      </c>
      <c r="AY188" s="399"/>
      <c r="AZ188" s="402"/>
      <c r="BA188" s="400"/>
      <c r="BB188" s="407">
        <f>(BB187*4%)</f>
        <v>74833.919999999998</v>
      </c>
      <c r="BC188" s="399"/>
      <c r="BD188" s="402"/>
      <c r="BE188" s="400"/>
      <c r="BF188" s="407">
        <f>(BF187*4%)</f>
        <v>351303.67999999999</v>
      </c>
      <c r="BH188" s="39">
        <f t="shared" ref="BH188:BH189" si="153">(AD188+AH188+AL188+AP188+AT188+AX188+BB188+BF188)</f>
        <v>882416.6399999999</v>
      </c>
      <c r="BI188" s="406"/>
      <c r="BJ188" s="406"/>
      <c r="BK188" s="406"/>
      <c r="BL188" s="406"/>
      <c r="BM188" s="406"/>
      <c r="BN188" s="406"/>
      <c r="BO188" s="406"/>
      <c r="BP188" s="406"/>
      <c r="BQ188" s="406"/>
      <c r="BR188" s="406"/>
      <c r="BS188" s="406"/>
      <c r="BT188" s="406"/>
    </row>
    <row r="189" spans="1:72" s="405" customFormat="1" ht="25.05" customHeight="1">
      <c r="A189" s="15"/>
      <c r="B189" s="15"/>
      <c r="C189" s="15"/>
      <c r="D189" s="15"/>
      <c r="E189" s="15"/>
      <c r="F189" s="15"/>
      <c r="G189" s="15"/>
      <c r="H189" s="17"/>
      <c r="I189" s="17"/>
      <c r="J189" s="126"/>
      <c r="K189" s="17"/>
      <c r="L189" s="19"/>
      <c r="M189" s="19"/>
      <c r="N189" s="19"/>
      <c r="O189" s="19"/>
      <c r="P189" s="17"/>
      <c r="Q189" s="399"/>
      <c r="R189" s="402"/>
      <c r="S189" s="400"/>
      <c r="T189" s="400"/>
      <c r="U189" s="402"/>
      <c r="V189" s="399"/>
      <c r="W189" s="402"/>
      <c r="X189" s="443" t="s">
        <v>416</v>
      </c>
      <c r="Y189" s="407">
        <f>(Y187+Y188)</f>
        <v>22942832.640000001</v>
      </c>
      <c r="Z189" s="399"/>
      <c r="AA189" s="399"/>
      <c r="AB189" s="402"/>
      <c r="AC189" s="443"/>
      <c r="AD189" s="407">
        <f>(AD187+AD188)</f>
        <v>3296849.9199999999</v>
      </c>
      <c r="AE189" s="399"/>
      <c r="AF189" s="402"/>
      <c r="AG189" s="400"/>
      <c r="AH189" s="407">
        <f>(AH187+AH188)</f>
        <v>1162004.48</v>
      </c>
      <c r="AI189" s="399"/>
      <c r="AJ189" s="402"/>
      <c r="AK189" s="400"/>
      <c r="AL189" s="407">
        <f>(AL187+AL188)</f>
        <v>2729359.3599999999</v>
      </c>
      <c r="AM189" s="399"/>
      <c r="AN189" s="402"/>
      <c r="AO189" s="400"/>
      <c r="AP189" s="407">
        <f>(AP187+AP188)</f>
        <v>810700.80000000005</v>
      </c>
      <c r="AQ189" s="399"/>
      <c r="AR189" s="402"/>
      <c r="AS189" s="400"/>
      <c r="AT189" s="407">
        <f>(AT187+AT188)</f>
        <v>3621130.2400000002</v>
      </c>
      <c r="AU189" s="399"/>
      <c r="AV189" s="402"/>
      <c r="AW189" s="400"/>
      <c r="AX189" s="407">
        <f>(AX187+AX188)</f>
        <v>243210.23999999999</v>
      </c>
      <c r="AY189" s="399"/>
      <c r="AZ189" s="402"/>
      <c r="BA189" s="400"/>
      <c r="BB189" s="407">
        <f>(BB187+BB188)</f>
        <v>1945681.9199999999</v>
      </c>
      <c r="BC189" s="399"/>
      <c r="BD189" s="402"/>
      <c r="BE189" s="400"/>
      <c r="BF189" s="407">
        <f>(BF187+BF188)</f>
        <v>9133895.6799999997</v>
      </c>
      <c r="BH189" s="39">
        <f t="shared" si="153"/>
        <v>22942832.640000001</v>
      </c>
      <c r="BI189" s="406"/>
      <c r="BJ189" s="406"/>
      <c r="BK189" s="406"/>
      <c r="BL189" s="406"/>
      <c r="BM189" s="406"/>
      <c r="BN189" s="406"/>
      <c r="BO189" s="406"/>
      <c r="BP189" s="406"/>
      <c r="BQ189" s="406"/>
      <c r="BR189" s="406"/>
      <c r="BS189" s="406"/>
      <c r="BT189" s="406"/>
    </row>
    <row r="190" spans="1:72" ht="50" customHeight="1">
      <c r="A190" s="450" t="s">
        <v>496</v>
      </c>
      <c r="B190" s="450" t="s">
        <v>9</v>
      </c>
      <c r="C190" s="450" t="s">
        <v>495</v>
      </c>
      <c r="D190" s="677" t="s">
        <v>7</v>
      </c>
      <c r="E190" s="99"/>
      <c r="F190" s="457" t="s">
        <v>6</v>
      </c>
      <c r="G190" s="679" t="s">
        <v>11</v>
      </c>
      <c r="H190" s="679" t="s">
        <v>0</v>
      </c>
      <c r="I190" s="679"/>
      <c r="J190" s="679"/>
      <c r="K190" s="681" t="s">
        <v>1</v>
      </c>
      <c r="L190" s="681" t="s">
        <v>2</v>
      </c>
      <c r="M190" s="681" t="s">
        <v>229</v>
      </c>
      <c r="N190" s="681" t="s">
        <v>20</v>
      </c>
      <c r="O190" s="681" t="s">
        <v>28</v>
      </c>
      <c r="P190" s="683" t="s">
        <v>12</v>
      </c>
      <c r="Q190" s="488" t="s">
        <v>15</v>
      </c>
      <c r="R190" s="488"/>
      <c r="S190" s="488"/>
      <c r="T190" s="488"/>
      <c r="U190" s="488"/>
      <c r="V190" s="489" t="s">
        <v>347</v>
      </c>
      <c r="W190" s="489"/>
      <c r="X190" s="489"/>
      <c r="Y190" s="489"/>
      <c r="Z190" s="389" t="s">
        <v>19</v>
      </c>
      <c r="AA190" s="490" t="s">
        <v>348</v>
      </c>
      <c r="AB190" s="490"/>
      <c r="AC190" s="490"/>
      <c r="AD190" s="490"/>
      <c r="AE190" s="491" t="s">
        <v>349</v>
      </c>
      <c r="AF190" s="491"/>
      <c r="AG190" s="491"/>
      <c r="AH190" s="491"/>
      <c r="AI190" s="505" t="s">
        <v>350</v>
      </c>
      <c r="AJ190" s="505"/>
      <c r="AK190" s="505"/>
      <c r="AL190" s="505"/>
      <c r="AM190" s="506" t="s">
        <v>351</v>
      </c>
      <c r="AN190" s="506"/>
      <c r="AO190" s="506"/>
      <c r="AP190" s="506"/>
      <c r="AQ190" s="507" t="s">
        <v>352</v>
      </c>
      <c r="AR190" s="507"/>
      <c r="AS190" s="507"/>
      <c r="AT190" s="507"/>
      <c r="AU190" s="508" t="s">
        <v>353</v>
      </c>
      <c r="AV190" s="508"/>
      <c r="AW190" s="508"/>
      <c r="AX190" s="508"/>
      <c r="AY190" s="509" t="s">
        <v>354</v>
      </c>
      <c r="AZ190" s="509"/>
      <c r="BA190" s="509"/>
      <c r="BB190" s="509"/>
      <c r="BC190" s="503" t="s">
        <v>355</v>
      </c>
      <c r="BD190" s="503"/>
      <c r="BE190" s="503"/>
      <c r="BF190" s="503"/>
    </row>
    <row r="191" spans="1:72" ht="42.05" customHeight="1">
      <c r="A191" s="450"/>
      <c r="B191" s="450"/>
      <c r="C191" s="450"/>
      <c r="D191" s="678"/>
      <c r="E191" s="390" t="s">
        <v>8</v>
      </c>
      <c r="F191" s="457"/>
      <c r="G191" s="680"/>
      <c r="H191" s="680"/>
      <c r="I191" s="680"/>
      <c r="J191" s="680"/>
      <c r="K191" s="682"/>
      <c r="L191" s="682"/>
      <c r="M191" s="682"/>
      <c r="N191" s="682"/>
      <c r="O191" s="682"/>
      <c r="P191" s="684"/>
      <c r="Q191" s="477" t="s">
        <v>24</v>
      </c>
      <c r="R191" s="478" t="s">
        <v>23</v>
      </c>
      <c r="S191" s="479" t="s">
        <v>17</v>
      </c>
      <c r="T191" s="479"/>
      <c r="U191" s="478" t="s">
        <v>14</v>
      </c>
      <c r="V191" s="480" t="s">
        <v>53</v>
      </c>
      <c r="W191" s="482" t="s">
        <v>54</v>
      </c>
      <c r="X191" s="492" t="s">
        <v>89</v>
      </c>
      <c r="Y191" s="482" t="s">
        <v>14</v>
      </c>
      <c r="Z191" s="477" t="s">
        <v>25</v>
      </c>
      <c r="AA191" s="494" t="s">
        <v>53</v>
      </c>
      <c r="AB191" s="496" t="s">
        <v>54</v>
      </c>
      <c r="AC191" s="559" t="s">
        <v>89</v>
      </c>
      <c r="AD191" s="496" t="s">
        <v>14</v>
      </c>
      <c r="AE191" s="498" t="s">
        <v>53</v>
      </c>
      <c r="AF191" s="500" t="s">
        <v>54</v>
      </c>
      <c r="AG191" s="641" t="s">
        <v>89</v>
      </c>
      <c r="AH191" s="500" t="s">
        <v>14</v>
      </c>
      <c r="AI191" s="522" t="s">
        <v>53</v>
      </c>
      <c r="AJ191" s="484" t="s">
        <v>54</v>
      </c>
      <c r="AK191" s="629" t="s">
        <v>89</v>
      </c>
      <c r="AL191" s="484" t="s">
        <v>14</v>
      </c>
      <c r="AM191" s="514" t="s">
        <v>53</v>
      </c>
      <c r="AN191" s="467" t="s">
        <v>54</v>
      </c>
      <c r="AO191" s="694" t="s">
        <v>89</v>
      </c>
      <c r="AP191" s="467" t="s">
        <v>14</v>
      </c>
      <c r="AQ191" s="469" t="s">
        <v>53</v>
      </c>
      <c r="AR191" s="471" t="s">
        <v>54</v>
      </c>
      <c r="AS191" s="527" t="s">
        <v>89</v>
      </c>
      <c r="AT191" s="471" t="s">
        <v>14</v>
      </c>
      <c r="AU191" s="473" t="s">
        <v>53</v>
      </c>
      <c r="AV191" s="475" t="s">
        <v>54</v>
      </c>
      <c r="AW191" s="516" t="s">
        <v>89</v>
      </c>
      <c r="AX191" s="475" t="s">
        <v>14</v>
      </c>
      <c r="AY191" s="520" t="s">
        <v>53</v>
      </c>
      <c r="AZ191" s="510" t="s">
        <v>54</v>
      </c>
      <c r="BA191" s="518" t="s">
        <v>89</v>
      </c>
      <c r="BB191" s="510" t="s">
        <v>14</v>
      </c>
      <c r="BC191" s="512" t="s">
        <v>53</v>
      </c>
      <c r="BD191" s="486" t="s">
        <v>54</v>
      </c>
      <c r="BE191" s="525" t="s">
        <v>89</v>
      </c>
      <c r="BF191" s="486" t="s">
        <v>14</v>
      </c>
      <c r="BG191" s="7"/>
      <c r="BI191" s="66"/>
      <c r="BJ191" s="66"/>
      <c r="BK191" s="66"/>
      <c r="BL191" s="66"/>
      <c r="BM191" s="66"/>
      <c r="BN191" s="66"/>
      <c r="BO191" s="66"/>
      <c r="BP191" s="66"/>
      <c r="BQ191" s="66"/>
    </row>
    <row r="192" spans="1:72" ht="40.049999999999997" customHeight="1">
      <c r="A192" s="450"/>
      <c r="B192" s="450"/>
      <c r="C192" s="450"/>
      <c r="D192" s="678"/>
      <c r="E192" s="94"/>
      <c r="F192" s="391"/>
      <c r="G192" s="680"/>
      <c r="H192" s="680"/>
      <c r="I192" s="680"/>
      <c r="J192" s="680"/>
      <c r="K192" s="682"/>
      <c r="L192" s="682"/>
      <c r="M192" s="682"/>
      <c r="N192" s="682"/>
      <c r="O192" s="682"/>
      <c r="P192" s="684"/>
      <c r="Q192" s="477"/>
      <c r="R192" s="478"/>
      <c r="S192" s="125" t="s">
        <v>16</v>
      </c>
      <c r="T192" s="125" t="s">
        <v>18</v>
      </c>
      <c r="U192" s="478"/>
      <c r="V192" s="481"/>
      <c r="W192" s="483"/>
      <c r="X192" s="493"/>
      <c r="Y192" s="483"/>
      <c r="Z192" s="477"/>
      <c r="AA192" s="495"/>
      <c r="AB192" s="497"/>
      <c r="AC192" s="688"/>
      <c r="AD192" s="497"/>
      <c r="AE192" s="499"/>
      <c r="AF192" s="501"/>
      <c r="AG192" s="687"/>
      <c r="AH192" s="501"/>
      <c r="AI192" s="523"/>
      <c r="AJ192" s="485"/>
      <c r="AK192" s="689"/>
      <c r="AL192" s="485"/>
      <c r="AM192" s="515"/>
      <c r="AN192" s="468"/>
      <c r="AO192" s="695"/>
      <c r="AP192" s="468"/>
      <c r="AQ192" s="470"/>
      <c r="AR192" s="472"/>
      <c r="AS192" s="528"/>
      <c r="AT192" s="472"/>
      <c r="AU192" s="474"/>
      <c r="AV192" s="476"/>
      <c r="AW192" s="517"/>
      <c r="AX192" s="476"/>
      <c r="AY192" s="521"/>
      <c r="AZ192" s="511"/>
      <c r="BA192" s="519"/>
      <c r="BB192" s="511"/>
      <c r="BC192" s="513"/>
      <c r="BD192" s="487"/>
      <c r="BE192" s="526"/>
      <c r="BF192" s="487"/>
      <c r="BG192" s="7"/>
      <c r="BI192" s="66"/>
      <c r="BJ192" s="66"/>
      <c r="BK192" s="66"/>
      <c r="BL192" s="66"/>
      <c r="BM192" s="66"/>
      <c r="BN192" s="66"/>
      <c r="BO192" s="66"/>
      <c r="BP192" s="66"/>
      <c r="BQ192" s="66"/>
    </row>
    <row r="193" spans="1:72" ht="29.95" customHeight="1">
      <c r="A193" s="458">
        <v>4</v>
      </c>
      <c r="B193" s="451" t="s">
        <v>223</v>
      </c>
      <c r="C193" s="451" t="s">
        <v>37</v>
      </c>
      <c r="D193" s="459" t="s">
        <v>224</v>
      </c>
      <c r="E193" s="133"/>
      <c r="F193" s="460"/>
      <c r="G193" s="745" t="s">
        <v>404</v>
      </c>
      <c r="H193" s="504" t="s">
        <v>180</v>
      </c>
      <c r="I193" s="504"/>
      <c r="J193" s="504"/>
      <c r="K193" s="172" t="s">
        <v>391</v>
      </c>
      <c r="L193" s="160" t="s">
        <v>392</v>
      </c>
      <c r="M193" s="181" t="s">
        <v>231</v>
      </c>
      <c r="N193" s="181" t="s">
        <v>455</v>
      </c>
      <c r="O193" s="181" t="s">
        <v>26</v>
      </c>
      <c r="P193" s="161">
        <v>400</v>
      </c>
      <c r="Q193" s="120"/>
      <c r="R193" s="118"/>
      <c r="S193" s="117"/>
      <c r="T193" s="117"/>
      <c r="U193" s="118"/>
      <c r="V193" s="120">
        <v>1</v>
      </c>
      <c r="W193" s="118">
        <f t="shared" ref="W193:W197" si="154">(P193*V193)</f>
        <v>400</v>
      </c>
      <c r="X193" s="117">
        <v>3396</v>
      </c>
      <c r="Y193" s="118">
        <f t="shared" ref="Y193:Y197" si="155">(W193*X193)</f>
        <v>1358400</v>
      </c>
      <c r="Z193" s="120"/>
      <c r="AA193" s="187">
        <v>1</v>
      </c>
      <c r="AB193" s="185">
        <f>(P193*AA193)</f>
        <v>400</v>
      </c>
      <c r="AC193" s="232">
        <v>488</v>
      </c>
      <c r="AD193" s="185">
        <f>(AB193*AC193)</f>
        <v>195200</v>
      </c>
      <c r="AE193" s="205">
        <v>1</v>
      </c>
      <c r="AF193" s="206">
        <f>(P193*AE193)</f>
        <v>400</v>
      </c>
      <c r="AG193" s="208">
        <v>172</v>
      </c>
      <c r="AH193" s="206">
        <f>(AF193*AG193)</f>
        <v>68800</v>
      </c>
      <c r="AI193" s="210">
        <v>1</v>
      </c>
      <c r="AJ193" s="200">
        <f>(P193*AI193)</f>
        <v>400</v>
      </c>
      <c r="AK193" s="212">
        <v>404</v>
      </c>
      <c r="AL193" s="200">
        <f>(AJ193*AK193)</f>
        <v>161600</v>
      </c>
      <c r="AM193" s="202">
        <v>1</v>
      </c>
      <c r="AN193" s="203">
        <f>(P193*AM193)</f>
        <v>400</v>
      </c>
      <c r="AO193" s="283">
        <v>120</v>
      </c>
      <c r="AP193" s="203">
        <f>(AN193*AO193)</f>
        <v>48000</v>
      </c>
      <c r="AQ193" s="195">
        <v>1</v>
      </c>
      <c r="AR193" s="196">
        <f>(P193*AQ193)</f>
        <v>400</v>
      </c>
      <c r="AS193" s="302">
        <v>536</v>
      </c>
      <c r="AT193" s="196">
        <f>(AR193*AS193)</f>
        <v>214400</v>
      </c>
      <c r="AU193" s="198">
        <v>1</v>
      </c>
      <c r="AV193" s="199">
        <f>(P193*AU193)</f>
        <v>400</v>
      </c>
      <c r="AW193" s="321">
        <v>36</v>
      </c>
      <c r="AX193" s="199">
        <f>(AV193*AW193)</f>
        <v>14400</v>
      </c>
      <c r="AY193" s="189">
        <v>1</v>
      </c>
      <c r="AZ193" s="190">
        <f>(P193*AY193)</f>
        <v>400</v>
      </c>
      <c r="BA193" s="340">
        <v>288</v>
      </c>
      <c r="BB193" s="190">
        <f>(AZ193*BA193)</f>
        <v>115200</v>
      </c>
      <c r="BC193" s="192">
        <v>1</v>
      </c>
      <c r="BD193" s="193">
        <f>(P193*BC193)</f>
        <v>400</v>
      </c>
      <c r="BE193" s="359">
        <v>1352</v>
      </c>
      <c r="BF193" s="193">
        <f>(BD193*BE193)</f>
        <v>540800</v>
      </c>
      <c r="BI193" s="66"/>
      <c r="BJ193" s="66"/>
      <c r="BK193" s="66"/>
      <c r="BL193" s="66"/>
      <c r="BM193" s="66"/>
      <c r="BN193" s="66"/>
      <c r="BO193" s="66"/>
      <c r="BP193" s="66"/>
      <c r="BQ193" s="66"/>
    </row>
    <row r="194" spans="1:72" ht="29.95" customHeight="1">
      <c r="A194" s="458"/>
      <c r="B194" s="451"/>
      <c r="C194" s="451"/>
      <c r="D194" s="459"/>
      <c r="E194" s="133"/>
      <c r="F194" s="460"/>
      <c r="G194" s="745"/>
      <c r="H194" s="746" t="s">
        <v>181</v>
      </c>
      <c r="I194" s="747"/>
      <c r="J194" s="748"/>
      <c r="K194" s="172" t="s">
        <v>182</v>
      </c>
      <c r="L194" s="160" t="s">
        <v>390</v>
      </c>
      <c r="M194" s="181" t="s">
        <v>307</v>
      </c>
      <c r="N194" s="181" t="s">
        <v>456</v>
      </c>
      <c r="O194" s="181" t="s">
        <v>26</v>
      </c>
      <c r="P194" s="161">
        <v>95</v>
      </c>
      <c r="Q194" s="120"/>
      <c r="R194" s="118"/>
      <c r="S194" s="117"/>
      <c r="T194" s="117"/>
      <c r="U194" s="118"/>
      <c r="V194" s="120">
        <v>26</v>
      </c>
      <c r="W194" s="118">
        <f t="shared" si="154"/>
        <v>2470</v>
      </c>
      <c r="X194" s="117">
        <v>3396</v>
      </c>
      <c r="Y194" s="118">
        <f t="shared" si="155"/>
        <v>8388120</v>
      </c>
      <c r="Z194" s="120"/>
      <c r="AA194" s="187">
        <v>26</v>
      </c>
      <c r="AB194" s="185">
        <f>(P194*AA194)</f>
        <v>2470</v>
      </c>
      <c r="AC194" s="388">
        <v>488</v>
      </c>
      <c r="AD194" s="185">
        <f t="shared" ref="AD194:AD195" si="156">(AB194*AC194)</f>
        <v>1205360</v>
      </c>
      <c r="AE194" s="205">
        <v>26</v>
      </c>
      <c r="AF194" s="206">
        <f>(P194*AE194)</f>
        <v>2470</v>
      </c>
      <c r="AG194" s="387">
        <v>172</v>
      </c>
      <c r="AH194" s="206">
        <f t="shared" ref="AH194:AH195" si="157">(AF194*AG194)</f>
        <v>424840</v>
      </c>
      <c r="AI194" s="210">
        <v>26</v>
      </c>
      <c r="AJ194" s="200">
        <f>(P194*AI194)</f>
        <v>2470</v>
      </c>
      <c r="AK194" s="386">
        <v>404</v>
      </c>
      <c r="AL194" s="200">
        <f t="shared" ref="AL194:AL195" si="158">(AJ194*AK194)</f>
        <v>997880</v>
      </c>
      <c r="AM194" s="202">
        <v>26</v>
      </c>
      <c r="AN194" s="203">
        <f>(P194*AM194)</f>
        <v>2470</v>
      </c>
      <c r="AO194" s="385">
        <v>120</v>
      </c>
      <c r="AP194" s="203">
        <f t="shared" ref="AP194:AP195" si="159">(AN194*AO194)</f>
        <v>296400</v>
      </c>
      <c r="AQ194" s="195">
        <v>26</v>
      </c>
      <c r="AR194" s="196">
        <f>(P194*AQ194)</f>
        <v>2470</v>
      </c>
      <c r="AS194" s="384">
        <v>536</v>
      </c>
      <c r="AT194" s="196">
        <f t="shared" ref="AT194:AT195" si="160">(AR194*AS194)</f>
        <v>1323920</v>
      </c>
      <c r="AU194" s="198">
        <v>26</v>
      </c>
      <c r="AV194" s="199">
        <f>(P194*AU194)</f>
        <v>2470</v>
      </c>
      <c r="AW194" s="383">
        <v>36</v>
      </c>
      <c r="AX194" s="199">
        <f t="shared" ref="AX194:AX195" si="161">(AV194*AW194)</f>
        <v>88920</v>
      </c>
      <c r="AY194" s="189">
        <v>26</v>
      </c>
      <c r="AZ194" s="190">
        <f>(P194*AY194)</f>
        <v>2470</v>
      </c>
      <c r="BA194" s="382">
        <v>288</v>
      </c>
      <c r="BB194" s="190">
        <f t="shared" ref="BB194:BB195" si="162">(AZ194*BA194)</f>
        <v>711360</v>
      </c>
      <c r="BC194" s="192">
        <v>26</v>
      </c>
      <c r="BD194" s="193">
        <f>(P194*BC194)</f>
        <v>2470</v>
      </c>
      <c r="BE194" s="381">
        <v>1352</v>
      </c>
      <c r="BF194" s="193">
        <f t="shared" ref="BF194:BF195" si="163">(BD194*BE194)</f>
        <v>3339440</v>
      </c>
      <c r="BI194" s="66"/>
      <c r="BJ194" s="66"/>
      <c r="BK194" s="66"/>
      <c r="BL194" s="66"/>
      <c r="BM194" s="66"/>
      <c r="BN194" s="66"/>
      <c r="BO194" s="66"/>
      <c r="BP194" s="66"/>
      <c r="BQ194" s="66"/>
    </row>
    <row r="195" spans="1:72" ht="29.95" customHeight="1">
      <c r="A195" s="458"/>
      <c r="B195" s="451"/>
      <c r="C195" s="451"/>
      <c r="D195" s="459"/>
      <c r="E195" s="133"/>
      <c r="F195" s="460"/>
      <c r="G195" s="745"/>
      <c r="H195" s="746" t="s">
        <v>183</v>
      </c>
      <c r="I195" s="747"/>
      <c r="J195" s="748"/>
      <c r="K195" s="172" t="s">
        <v>184</v>
      </c>
      <c r="L195" s="160" t="s">
        <v>322</v>
      </c>
      <c r="M195" s="181" t="s">
        <v>312</v>
      </c>
      <c r="N195" s="181" t="s">
        <v>457</v>
      </c>
      <c r="O195" s="181" t="s">
        <v>26</v>
      </c>
      <c r="P195" s="161">
        <v>0</v>
      </c>
      <c r="Q195" s="120"/>
      <c r="R195" s="118"/>
      <c r="S195" s="117"/>
      <c r="T195" s="117"/>
      <c r="U195" s="118"/>
      <c r="V195" s="120">
        <v>1</v>
      </c>
      <c r="W195" s="118">
        <f t="shared" si="154"/>
        <v>0</v>
      </c>
      <c r="X195" s="117">
        <v>3396</v>
      </c>
      <c r="Y195" s="118">
        <f t="shared" si="155"/>
        <v>0</v>
      </c>
      <c r="Z195" s="120"/>
      <c r="AA195" s="187">
        <v>1</v>
      </c>
      <c r="AB195" s="185">
        <f>(P195*AA195)</f>
        <v>0</v>
      </c>
      <c r="AC195" s="388">
        <v>488</v>
      </c>
      <c r="AD195" s="185">
        <f t="shared" si="156"/>
        <v>0</v>
      </c>
      <c r="AE195" s="205">
        <v>1</v>
      </c>
      <c r="AF195" s="206">
        <f>(P195*AE195)</f>
        <v>0</v>
      </c>
      <c r="AG195" s="387">
        <v>172</v>
      </c>
      <c r="AH195" s="206">
        <f t="shared" si="157"/>
        <v>0</v>
      </c>
      <c r="AI195" s="210">
        <v>1</v>
      </c>
      <c r="AJ195" s="200">
        <f>(P195*AI195)</f>
        <v>0</v>
      </c>
      <c r="AK195" s="386">
        <v>404</v>
      </c>
      <c r="AL195" s="200">
        <f t="shared" si="158"/>
        <v>0</v>
      </c>
      <c r="AM195" s="202">
        <v>1</v>
      </c>
      <c r="AN195" s="203">
        <f>(P195*AM195)</f>
        <v>0</v>
      </c>
      <c r="AO195" s="385">
        <v>120</v>
      </c>
      <c r="AP195" s="203">
        <f t="shared" si="159"/>
        <v>0</v>
      </c>
      <c r="AQ195" s="195">
        <v>1</v>
      </c>
      <c r="AR195" s="196">
        <f>(P195*AQ195)</f>
        <v>0</v>
      </c>
      <c r="AS195" s="384">
        <v>536</v>
      </c>
      <c r="AT195" s="196">
        <f t="shared" si="160"/>
        <v>0</v>
      </c>
      <c r="AU195" s="198">
        <v>1</v>
      </c>
      <c r="AV195" s="199">
        <f>(P195*AU195)</f>
        <v>0</v>
      </c>
      <c r="AW195" s="383">
        <v>36</v>
      </c>
      <c r="AX195" s="199">
        <f t="shared" si="161"/>
        <v>0</v>
      </c>
      <c r="AY195" s="189">
        <v>1</v>
      </c>
      <c r="AZ195" s="190">
        <f>(P195*AY195)</f>
        <v>0</v>
      </c>
      <c r="BA195" s="382">
        <v>288</v>
      </c>
      <c r="BB195" s="190">
        <f t="shared" si="162"/>
        <v>0</v>
      </c>
      <c r="BC195" s="192">
        <v>1</v>
      </c>
      <c r="BD195" s="193">
        <f>(P195*BC195)</f>
        <v>0</v>
      </c>
      <c r="BE195" s="381">
        <v>1352</v>
      </c>
      <c r="BF195" s="193">
        <f t="shared" si="163"/>
        <v>0</v>
      </c>
      <c r="BI195" s="66"/>
      <c r="BJ195" s="66"/>
      <c r="BK195" s="66"/>
      <c r="BL195" s="66"/>
      <c r="BM195" s="66"/>
      <c r="BN195" s="66"/>
      <c r="BO195" s="66"/>
      <c r="BP195" s="66"/>
      <c r="BQ195" s="66"/>
    </row>
    <row r="196" spans="1:72" ht="29.95" customHeight="1">
      <c r="A196" s="458"/>
      <c r="B196" s="451"/>
      <c r="C196" s="451"/>
      <c r="D196" s="459"/>
      <c r="E196" s="133"/>
      <c r="F196" s="460"/>
      <c r="G196" s="745"/>
      <c r="H196" s="746" t="s">
        <v>185</v>
      </c>
      <c r="I196" s="747"/>
      <c r="J196" s="748"/>
      <c r="K196" s="172" t="s">
        <v>186</v>
      </c>
      <c r="L196" s="160" t="s">
        <v>397</v>
      </c>
      <c r="M196" s="181" t="s">
        <v>312</v>
      </c>
      <c r="N196" s="181" t="s">
        <v>458</v>
      </c>
      <c r="O196" s="181" t="s">
        <v>460</v>
      </c>
      <c r="P196" s="161">
        <v>0</v>
      </c>
      <c r="Q196" s="120"/>
      <c r="R196" s="118"/>
      <c r="S196" s="117"/>
      <c r="T196" s="117"/>
      <c r="U196" s="118"/>
      <c r="V196" s="120">
        <v>26</v>
      </c>
      <c r="W196" s="118">
        <f t="shared" si="154"/>
        <v>0</v>
      </c>
      <c r="X196" s="117">
        <v>3396</v>
      </c>
      <c r="Y196" s="118">
        <f t="shared" si="155"/>
        <v>0</v>
      </c>
      <c r="Z196" s="120"/>
      <c r="AA196" s="187">
        <v>26</v>
      </c>
      <c r="AB196" s="235">
        <f>(P196*AA196)</f>
        <v>0</v>
      </c>
      <c r="AC196" s="388">
        <v>488</v>
      </c>
      <c r="AD196" s="235">
        <f>(AB196*AC196)</f>
        <v>0</v>
      </c>
      <c r="AE196" s="205">
        <v>26</v>
      </c>
      <c r="AF196" s="206">
        <f>(P196*AE196)</f>
        <v>0</v>
      </c>
      <c r="AG196" s="387">
        <v>172</v>
      </c>
      <c r="AH196" s="251">
        <f>(AF196*AG196)</f>
        <v>0</v>
      </c>
      <c r="AI196" s="210">
        <v>26</v>
      </c>
      <c r="AJ196" s="200">
        <f>(P196*AI196)</f>
        <v>0</v>
      </c>
      <c r="AK196" s="386">
        <v>404</v>
      </c>
      <c r="AL196" s="200">
        <f t="shared" ref="AL196:AL197" si="164">(AJ196*AK196)</f>
        <v>0</v>
      </c>
      <c r="AM196" s="202">
        <v>26</v>
      </c>
      <c r="AN196" s="203">
        <f>(P196*AM196)</f>
        <v>0</v>
      </c>
      <c r="AO196" s="385">
        <v>120</v>
      </c>
      <c r="AP196" s="203">
        <f t="shared" ref="AP196:AP197" si="165">(AN196*AO196)</f>
        <v>0</v>
      </c>
      <c r="AQ196" s="195">
        <v>26</v>
      </c>
      <c r="AR196" s="196">
        <f>(P196*AQ196)</f>
        <v>0</v>
      </c>
      <c r="AS196" s="384">
        <v>536</v>
      </c>
      <c r="AT196" s="196">
        <f t="shared" ref="AT196:AT197" si="166">(AR196*AS196)</f>
        <v>0</v>
      </c>
      <c r="AU196" s="198">
        <v>26</v>
      </c>
      <c r="AV196" s="199">
        <f>(P196*AU196)</f>
        <v>0</v>
      </c>
      <c r="AW196" s="383">
        <v>36</v>
      </c>
      <c r="AX196" s="199">
        <f t="shared" ref="AX196:AX197" si="167">(AV196*AW196)</f>
        <v>0</v>
      </c>
      <c r="AY196" s="189">
        <v>26</v>
      </c>
      <c r="AZ196" s="190">
        <f>(P196*AY196)</f>
        <v>0</v>
      </c>
      <c r="BA196" s="382">
        <v>288</v>
      </c>
      <c r="BB196" s="190">
        <f t="shared" ref="BB196:BB197" si="168">(AZ196*BA196)</f>
        <v>0</v>
      </c>
      <c r="BC196" s="192">
        <v>26</v>
      </c>
      <c r="BD196" s="193">
        <f>(P196*BC196)</f>
        <v>0</v>
      </c>
      <c r="BE196" s="381">
        <v>1352</v>
      </c>
      <c r="BF196" s="193">
        <f t="shared" ref="BF196:BF197" si="169">(BD196*BE196)</f>
        <v>0</v>
      </c>
      <c r="BI196" s="66"/>
      <c r="BJ196" s="66"/>
      <c r="BK196" s="66"/>
      <c r="BL196" s="66"/>
      <c r="BM196" s="66"/>
      <c r="BN196" s="66"/>
      <c r="BO196" s="66"/>
      <c r="BP196" s="66"/>
      <c r="BQ196" s="66"/>
    </row>
    <row r="197" spans="1:72" ht="29.95" customHeight="1">
      <c r="A197" s="458"/>
      <c r="B197" s="451"/>
      <c r="C197" s="451"/>
      <c r="D197" s="459"/>
      <c r="E197" s="133"/>
      <c r="F197" s="460"/>
      <c r="G197" s="745"/>
      <c r="H197" s="746" t="s">
        <v>395</v>
      </c>
      <c r="I197" s="747"/>
      <c r="J197" s="748"/>
      <c r="K197" s="172" t="s">
        <v>394</v>
      </c>
      <c r="L197" s="160" t="s">
        <v>396</v>
      </c>
      <c r="M197" s="181" t="s">
        <v>393</v>
      </c>
      <c r="N197" s="181" t="s">
        <v>459</v>
      </c>
      <c r="O197" s="181" t="s">
        <v>26</v>
      </c>
      <c r="P197" s="161">
        <v>0</v>
      </c>
      <c r="Q197" s="120"/>
      <c r="R197" s="118"/>
      <c r="S197" s="117"/>
      <c r="T197" s="117"/>
      <c r="U197" s="118"/>
      <c r="V197" s="120">
        <v>26</v>
      </c>
      <c r="W197" s="118">
        <f t="shared" si="154"/>
        <v>0</v>
      </c>
      <c r="X197" s="117">
        <v>3396</v>
      </c>
      <c r="Y197" s="118">
        <f t="shared" si="155"/>
        <v>0</v>
      </c>
      <c r="Z197" s="120"/>
      <c r="AA197" s="187">
        <v>26</v>
      </c>
      <c r="AB197" s="235">
        <f>(P197*AA197)</f>
        <v>0</v>
      </c>
      <c r="AC197" s="388">
        <v>488</v>
      </c>
      <c r="AD197" s="185">
        <f t="shared" ref="AD197" si="170">(AB197*AC197)</f>
        <v>0</v>
      </c>
      <c r="AE197" s="205">
        <v>26</v>
      </c>
      <c r="AF197" s="206">
        <f>(P197*AE197)</f>
        <v>0</v>
      </c>
      <c r="AG197" s="387">
        <v>172</v>
      </c>
      <c r="AH197" s="206">
        <f t="shared" ref="AH197" si="171">(AF197*AG197)</f>
        <v>0</v>
      </c>
      <c r="AI197" s="210">
        <v>26</v>
      </c>
      <c r="AJ197" s="200">
        <f>(P197*AI197)</f>
        <v>0</v>
      </c>
      <c r="AK197" s="386">
        <v>404</v>
      </c>
      <c r="AL197" s="200">
        <f t="shared" si="164"/>
        <v>0</v>
      </c>
      <c r="AM197" s="202">
        <v>26</v>
      </c>
      <c r="AN197" s="203">
        <f>(P197*AM197)</f>
        <v>0</v>
      </c>
      <c r="AO197" s="385">
        <v>120</v>
      </c>
      <c r="AP197" s="203">
        <f t="shared" si="165"/>
        <v>0</v>
      </c>
      <c r="AQ197" s="195">
        <v>26</v>
      </c>
      <c r="AR197" s="196">
        <f>(P197*AQ197)</f>
        <v>0</v>
      </c>
      <c r="AS197" s="384">
        <v>536</v>
      </c>
      <c r="AT197" s="196">
        <f t="shared" si="166"/>
        <v>0</v>
      </c>
      <c r="AU197" s="198">
        <v>26</v>
      </c>
      <c r="AV197" s="199">
        <f>(P197*AU197)</f>
        <v>0</v>
      </c>
      <c r="AW197" s="383">
        <v>36</v>
      </c>
      <c r="AX197" s="199">
        <f t="shared" si="167"/>
        <v>0</v>
      </c>
      <c r="AY197" s="189">
        <v>26</v>
      </c>
      <c r="AZ197" s="190">
        <f>(P197*AY197)</f>
        <v>0</v>
      </c>
      <c r="BA197" s="382">
        <v>288</v>
      </c>
      <c r="BB197" s="190">
        <f t="shared" si="168"/>
        <v>0</v>
      </c>
      <c r="BC197" s="192">
        <v>26</v>
      </c>
      <c r="BD197" s="193">
        <f>(P197*BC197)</f>
        <v>0</v>
      </c>
      <c r="BE197" s="381">
        <v>1352</v>
      </c>
      <c r="BF197" s="193">
        <f t="shared" si="169"/>
        <v>0</v>
      </c>
      <c r="BI197" s="66"/>
      <c r="BJ197" s="66"/>
      <c r="BK197" s="66"/>
      <c r="BL197" s="66"/>
      <c r="BM197" s="66"/>
      <c r="BN197" s="66"/>
      <c r="BO197" s="66"/>
      <c r="BP197" s="66"/>
      <c r="BQ197" s="66"/>
    </row>
    <row r="198" spans="1:72" s="411" customFormat="1" ht="25.05" customHeight="1">
      <c r="A198" s="15"/>
      <c r="B198" s="15"/>
      <c r="C198" s="15"/>
      <c r="D198" s="15"/>
      <c r="E198" s="15"/>
      <c r="F198" s="15"/>
      <c r="G198" s="15"/>
      <c r="H198" s="70"/>
      <c r="I198" s="70"/>
      <c r="J198" s="408"/>
      <c r="K198" s="70"/>
      <c r="L198" s="71"/>
      <c r="M198" s="71"/>
      <c r="N198" s="71"/>
      <c r="O198" s="71"/>
      <c r="P198" s="70"/>
      <c r="Q198" s="409"/>
      <c r="R198" s="402"/>
      <c r="S198" s="410"/>
      <c r="T198" s="410"/>
      <c r="U198" s="402"/>
      <c r="V198" s="409"/>
      <c r="W198" s="402">
        <f>SUM(W193:W197)</f>
        <v>2870</v>
      </c>
      <c r="X198" s="410"/>
      <c r="Y198" s="402">
        <f>SUM(Y193:Y197)</f>
        <v>9746520</v>
      </c>
      <c r="Z198" s="409"/>
      <c r="AA198" s="409"/>
      <c r="AB198" s="402">
        <f>SUM(AB193:AB197)</f>
        <v>2870</v>
      </c>
      <c r="AC198" s="410"/>
      <c r="AD198" s="402">
        <f>SUM(AD193:AD197)</f>
        <v>1400560</v>
      </c>
      <c r="AE198" s="409"/>
      <c r="AF198" s="402">
        <f>SUM(AF193:AF197)</f>
        <v>2870</v>
      </c>
      <c r="AG198" s="410"/>
      <c r="AH198" s="402">
        <f>SUM(AH193:AH197)</f>
        <v>493640</v>
      </c>
      <c r="AI198" s="409"/>
      <c r="AJ198" s="402">
        <f>SUM(AJ193:AJ197)</f>
        <v>2870</v>
      </c>
      <c r="AK198" s="410"/>
      <c r="AL198" s="402">
        <f>SUM(AL193:AL197)</f>
        <v>1159480</v>
      </c>
      <c r="AM198" s="409"/>
      <c r="AN198" s="402">
        <f>SUM(AN193:AN197)</f>
        <v>2870</v>
      </c>
      <c r="AO198" s="410"/>
      <c r="AP198" s="402">
        <f>SUM(AP193:AP197)</f>
        <v>344400</v>
      </c>
      <c r="AQ198" s="409"/>
      <c r="AR198" s="402">
        <f>SUM(AR193:AR197)</f>
        <v>2870</v>
      </c>
      <c r="AS198" s="410"/>
      <c r="AT198" s="402">
        <f>SUM(AT193:AT197)</f>
        <v>1538320</v>
      </c>
      <c r="AU198" s="409"/>
      <c r="AV198" s="402">
        <f>SUM(AV193:AV197)</f>
        <v>2870</v>
      </c>
      <c r="AW198" s="410"/>
      <c r="AX198" s="402">
        <f>SUM(AX193:AX197)</f>
        <v>103320</v>
      </c>
      <c r="AY198" s="409"/>
      <c r="AZ198" s="402">
        <f>SUM(AZ193:AZ197)</f>
        <v>2870</v>
      </c>
      <c r="BA198" s="410"/>
      <c r="BB198" s="402">
        <f>SUM(BB193:BB197)</f>
        <v>826560</v>
      </c>
      <c r="BC198" s="409"/>
      <c r="BD198" s="402">
        <f>SUM(BD193:BD197)</f>
        <v>2870</v>
      </c>
      <c r="BE198" s="410"/>
      <c r="BF198" s="402">
        <f>SUM(BF193:BF197)</f>
        <v>3880240</v>
      </c>
      <c r="BH198" s="393">
        <f>(AD198+AH198+AL198+AP198+AT198+AX198+BB198+BF198)</f>
        <v>9746520</v>
      </c>
      <c r="BI198" s="406"/>
      <c r="BJ198" s="412"/>
      <c r="BK198" s="412"/>
      <c r="BL198" s="412"/>
      <c r="BM198" s="412"/>
      <c r="BN198" s="412"/>
      <c r="BO198" s="412"/>
      <c r="BP198" s="412"/>
      <c r="BQ198" s="412"/>
      <c r="BR198" s="412"/>
      <c r="BS198" s="412"/>
      <c r="BT198" s="412"/>
    </row>
    <row r="199" spans="1:72" s="405" customFormat="1" ht="25.05" customHeight="1">
      <c r="A199" s="15"/>
      <c r="B199" s="15"/>
      <c r="C199" s="15"/>
      <c r="D199" s="15"/>
      <c r="E199" s="15"/>
      <c r="F199" s="15"/>
      <c r="G199" s="15"/>
      <c r="H199" s="17"/>
      <c r="I199" s="17"/>
      <c r="J199" s="126"/>
      <c r="K199" s="17"/>
      <c r="L199" s="19"/>
      <c r="M199" s="19"/>
      <c r="N199" s="19"/>
      <c r="O199" s="19"/>
      <c r="P199" s="17"/>
      <c r="Q199" s="399"/>
      <c r="R199" s="402"/>
      <c r="S199" s="400"/>
      <c r="T199" s="400"/>
      <c r="U199" s="402"/>
      <c r="V199" s="399"/>
      <c r="W199" s="402"/>
      <c r="X199" s="443" t="s">
        <v>414</v>
      </c>
      <c r="Y199" s="407">
        <f>(Y198*4%)</f>
        <v>389860.8</v>
      </c>
      <c r="Z199" s="399"/>
      <c r="AA199" s="399"/>
      <c r="AB199" s="402"/>
      <c r="AC199" s="443"/>
      <c r="AD199" s="407">
        <f>(AD198*4%)</f>
        <v>56022.400000000001</v>
      </c>
      <c r="AE199" s="399"/>
      <c r="AF199" s="402"/>
      <c r="AG199" s="400"/>
      <c r="AH199" s="407">
        <f>(AH198*4%)</f>
        <v>19745.600000000002</v>
      </c>
      <c r="AI199" s="399"/>
      <c r="AJ199" s="402"/>
      <c r="AK199" s="400"/>
      <c r="AL199" s="407">
        <f>(AL198*4%)</f>
        <v>46379.200000000004</v>
      </c>
      <c r="AM199" s="399"/>
      <c r="AN199" s="402"/>
      <c r="AO199" s="400"/>
      <c r="AP199" s="407">
        <f>(AP198*4%)</f>
        <v>13776</v>
      </c>
      <c r="AQ199" s="399"/>
      <c r="AR199" s="402"/>
      <c r="AS199" s="400"/>
      <c r="AT199" s="407">
        <f>(AT198*4%)</f>
        <v>61532.800000000003</v>
      </c>
      <c r="AU199" s="399"/>
      <c r="AV199" s="402"/>
      <c r="AW199" s="400"/>
      <c r="AX199" s="407">
        <f>(AX198*4%)</f>
        <v>4132.8</v>
      </c>
      <c r="AY199" s="399"/>
      <c r="AZ199" s="402"/>
      <c r="BA199" s="400"/>
      <c r="BB199" s="407">
        <f>(BB198*4%)</f>
        <v>33062.400000000001</v>
      </c>
      <c r="BC199" s="399"/>
      <c r="BD199" s="402"/>
      <c r="BE199" s="400"/>
      <c r="BF199" s="407">
        <f>(BF198*4%)</f>
        <v>155209.60000000001</v>
      </c>
      <c r="BH199" s="39">
        <f t="shared" ref="BH199:BH200" si="172">(AD199+AH199+AL199+AP199+AT199+AX199+BB199+BF199)</f>
        <v>389860.8</v>
      </c>
      <c r="BI199" s="406"/>
      <c r="BJ199" s="406"/>
      <c r="BK199" s="406"/>
      <c r="BL199" s="406"/>
      <c r="BM199" s="406"/>
      <c r="BN199" s="406"/>
      <c r="BO199" s="406"/>
      <c r="BP199" s="406"/>
      <c r="BQ199" s="406"/>
      <c r="BR199" s="406"/>
      <c r="BS199" s="406"/>
      <c r="BT199" s="406"/>
    </row>
    <row r="200" spans="1:72" s="405" customFormat="1" ht="25.05" customHeight="1">
      <c r="A200" s="15"/>
      <c r="B200" s="15"/>
      <c r="C200" s="15"/>
      <c r="D200" s="15"/>
      <c r="E200" s="15"/>
      <c r="F200" s="15"/>
      <c r="G200" s="15"/>
      <c r="H200" s="17"/>
      <c r="I200" s="17"/>
      <c r="J200" s="126"/>
      <c r="K200" s="17"/>
      <c r="L200" s="19"/>
      <c r="M200" s="19"/>
      <c r="N200" s="19"/>
      <c r="O200" s="19"/>
      <c r="P200" s="17"/>
      <c r="Q200" s="399"/>
      <c r="R200" s="402"/>
      <c r="S200" s="400"/>
      <c r="T200" s="400"/>
      <c r="U200" s="402"/>
      <c r="V200" s="399"/>
      <c r="W200" s="402"/>
      <c r="X200" s="443" t="s">
        <v>416</v>
      </c>
      <c r="Y200" s="407">
        <f>(Y198+Y199)</f>
        <v>10136380.800000001</v>
      </c>
      <c r="Z200" s="399"/>
      <c r="AA200" s="399"/>
      <c r="AB200" s="402"/>
      <c r="AC200" s="443"/>
      <c r="AD200" s="407">
        <f>(AD198+AD199)</f>
        <v>1456582.4</v>
      </c>
      <c r="AE200" s="399"/>
      <c r="AF200" s="402"/>
      <c r="AG200" s="400"/>
      <c r="AH200" s="407">
        <f>(AH198+AH199)</f>
        <v>513385.6</v>
      </c>
      <c r="AI200" s="399"/>
      <c r="AJ200" s="402"/>
      <c r="AK200" s="400"/>
      <c r="AL200" s="407">
        <f>(AL198+AL199)</f>
        <v>1205859.2</v>
      </c>
      <c r="AM200" s="399"/>
      <c r="AN200" s="402"/>
      <c r="AO200" s="400"/>
      <c r="AP200" s="407">
        <f>(AP198+AP199)</f>
        <v>358176</v>
      </c>
      <c r="AQ200" s="399"/>
      <c r="AR200" s="402"/>
      <c r="AS200" s="400"/>
      <c r="AT200" s="407">
        <f>(AT198+AT199)</f>
        <v>1599852.8</v>
      </c>
      <c r="AU200" s="399"/>
      <c r="AV200" s="402"/>
      <c r="AW200" s="400"/>
      <c r="AX200" s="407">
        <f>(AX198+AX199)</f>
        <v>107452.8</v>
      </c>
      <c r="AY200" s="399"/>
      <c r="AZ200" s="402"/>
      <c r="BA200" s="400"/>
      <c r="BB200" s="407">
        <f>(BB198+BB199)</f>
        <v>859622.40000000002</v>
      </c>
      <c r="BC200" s="399"/>
      <c r="BD200" s="402"/>
      <c r="BE200" s="400"/>
      <c r="BF200" s="407">
        <f>(BF198+BF199)</f>
        <v>4035449.6</v>
      </c>
      <c r="BH200" s="39">
        <f t="shared" si="172"/>
        <v>10136380.800000001</v>
      </c>
      <c r="BI200" s="406"/>
      <c r="BJ200" s="406"/>
      <c r="BK200" s="406"/>
      <c r="BL200" s="406"/>
      <c r="BM200" s="406"/>
      <c r="BN200" s="406"/>
      <c r="BO200" s="406"/>
      <c r="BP200" s="406"/>
      <c r="BQ200" s="406"/>
      <c r="BR200" s="406"/>
      <c r="BS200" s="406"/>
      <c r="BT200" s="406"/>
    </row>
    <row r="201" spans="1:72" ht="50" customHeight="1">
      <c r="A201" s="450" t="s">
        <v>496</v>
      </c>
      <c r="B201" s="450" t="s">
        <v>9</v>
      </c>
      <c r="C201" s="450" t="s">
        <v>495</v>
      </c>
      <c r="D201" s="677" t="s">
        <v>7</v>
      </c>
      <c r="E201" s="99"/>
      <c r="F201" s="457" t="s">
        <v>6</v>
      </c>
      <c r="G201" s="679" t="s">
        <v>11</v>
      </c>
      <c r="H201" s="679" t="s">
        <v>0</v>
      </c>
      <c r="I201" s="679"/>
      <c r="J201" s="679"/>
      <c r="K201" s="681" t="s">
        <v>1</v>
      </c>
      <c r="L201" s="681" t="s">
        <v>2</v>
      </c>
      <c r="M201" s="681" t="s">
        <v>229</v>
      </c>
      <c r="N201" s="681" t="s">
        <v>20</v>
      </c>
      <c r="O201" s="681" t="s">
        <v>28</v>
      </c>
      <c r="P201" s="683" t="s">
        <v>12</v>
      </c>
      <c r="Q201" s="488" t="s">
        <v>15</v>
      </c>
      <c r="R201" s="488"/>
      <c r="S201" s="488"/>
      <c r="T201" s="488"/>
      <c r="U201" s="488"/>
      <c r="V201" s="489" t="s">
        <v>347</v>
      </c>
      <c r="W201" s="489"/>
      <c r="X201" s="489"/>
      <c r="Y201" s="489"/>
      <c r="Z201" s="389" t="s">
        <v>19</v>
      </c>
      <c r="AA201" s="490" t="s">
        <v>348</v>
      </c>
      <c r="AB201" s="490"/>
      <c r="AC201" s="490"/>
      <c r="AD201" s="490"/>
      <c r="AE201" s="491" t="s">
        <v>349</v>
      </c>
      <c r="AF201" s="491"/>
      <c r="AG201" s="491"/>
      <c r="AH201" s="491"/>
      <c r="AI201" s="505" t="s">
        <v>350</v>
      </c>
      <c r="AJ201" s="505"/>
      <c r="AK201" s="505"/>
      <c r="AL201" s="505"/>
      <c r="AM201" s="506" t="s">
        <v>351</v>
      </c>
      <c r="AN201" s="506"/>
      <c r="AO201" s="506"/>
      <c r="AP201" s="506"/>
      <c r="AQ201" s="507" t="s">
        <v>352</v>
      </c>
      <c r="AR201" s="507"/>
      <c r="AS201" s="507"/>
      <c r="AT201" s="507"/>
      <c r="AU201" s="508" t="s">
        <v>353</v>
      </c>
      <c r="AV201" s="508"/>
      <c r="AW201" s="508"/>
      <c r="AX201" s="508"/>
      <c r="AY201" s="509" t="s">
        <v>354</v>
      </c>
      <c r="AZ201" s="509"/>
      <c r="BA201" s="509"/>
      <c r="BB201" s="509"/>
      <c r="BC201" s="503" t="s">
        <v>355</v>
      </c>
      <c r="BD201" s="503"/>
      <c r="BE201" s="503"/>
      <c r="BF201" s="503"/>
    </row>
    <row r="202" spans="1:72" ht="42.05" customHeight="1">
      <c r="A202" s="450"/>
      <c r="B202" s="450"/>
      <c r="C202" s="450"/>
      <c r="D202" s="678"/>
      <c r="E202" s="390" t="s">
        <v>8</v>
      </c>
      <c r="F202" s="457"/>
      <c r="G202" s="680"/>
      <c r="H202" s="680"/>
      <c r="I202" s="680"/>
      <c r="J202" s="680"/>
      <c r="K202" s="682"/>
      <c r="L202" s="682"/>
      <c r="M202" s="682"/>
      <c r="N202" s="682"/>
      <c r="O202" s="682"/>
      <c r="P202" s="684"/>
      <c r="Q202" s="477" t="s">
        <v>24</v>
      </c>
      <c r="R202" s="478" t="s">
        <v>23</v>
      </c>
      <c r="S202" s="479" t="s">
        <v>17</v>
      </c>
      <c r="T202" s="479"/>
      <c r="U202" s="478" t="s">
        <v>14</v>
      </c>
      <c r="V202" s="480" t="s">
        <v>53</v>
      </c>
      <c r="W202" s="482" t="s">
        <v>54</v>
      </c>
      <c r="X202" s="492" t="s">
        <v>89</v>
      </c>
      <c r="Y202" s="482" t="s">
        <v>14</v>
      </c>
      <c r="Z202" s="477" t="s">
        <v>25</v>
      </c>
      <c r="AA202" s="494" t="s">
        <v>53</v>
      </c>
      <c r="AB202" s="496" t="s">
        <v>54</v>
      </c>
      <c r="AC202" s="559" t="s">
        <v>89</v>
      </c>
      <c r="AD202" s="496" t="s">
        <v>14</v>
      </c>
      <c r="AE202" s="498" t="s">
        <v>53</v>
      </c>
      <c r="AF202" s="500" t="s">
        <v>54</v>
      </c>
      <c r="AG202" s="641" t="s">
        <v>89</v>
      </c>
      <c r="AH202" s="500" t="s">
        <v>14</v>
      </c>
      <c r="AI202" s="522" t="s">
        <v>53</v>
      </c>
      <c r="AJ202" s="484" t="s">
        <v>54</v>
      </c>
      <c r="AK202" s="629" t="s">
        <v>89</v>
      </c>
      <c r="AL202" s="484" t="s">
        <v>14</v>
      </c>
      <c r="AM202" s="514" t="s">
        <v>53</v>
      </c>
      <c r="AN202" s="467" t="s">
        <v>54</v>
      </c>
      <c r="AO202" s="694" t="s">
        <v>89</v>
      </c>
      <c r="AP202" s="467" t="s">
        <v>14</v>
      </c>
      <c r="AQ202" s="469" t="s">
        <v>53</v>
      </c>
      <c r="AR202" s="471" t="s">
        <v>54</v>
      </c>
      <c r="AS202" s="527" t="s">
        <v>89</v>
      </c>
      <c r="AT202" s="471" t="s">
        <v>14</v>
      </c>
      <c r="AU202" s="473" t="s">
        <v>53</v>
      </c>
      <c r="AV202" s="475" t="s">
        <v>54</v>
      </c>
      <c r="AW202" s="516" t="s">
        <v>89</v>
      </c>
      <c r="AX202" s="475" t="s">
        <v>14</v>
      </c>
      <c r="AY202" s="520" t="s">
        <v>53</v>
      </c>
      <c r="AZ202" s="510" t="s">
        <v>54</v>
      </c>
      <c r="BA202" s="518" t="s">
        <v>89</v>
      </c>
      <c r="BB202" s="510" t="s">
        <v>14</v>
      </c>
      <c r="BC202" s="512" t="s">
        <v>53</v>
      </c>
      <c r="BD202" s="486" t="s">
        <v>54</v>
      </c>
      <c r="BE202" s="525" t="s">
        <v>89</v>
      </c>
      <c r="BF202" s="486" t="s">
        <v>14</v>
      </c>
      <c r="BG202" s="7"/>
      <c r="BI202" s="66"/>
      <c r="BJ202" s="66"/>
      <c r="BK202" s="66"/>
      <c r="BL202" s="66"/>
      <c r="BM202" s="66"/>
      <c r="BN202" s="66"/>
      <c r="BO202" s="66"/>
      <c r="BP202" s="66"/>
      <c r="BQ202" s="66"/>
    </row>
    <row r="203" spans="1:72" ht="40.049999999999997" customHeight="1">
      <c r="A203" s="450"/>
      <c r="B203" s="450"/>
      <c r="C203" s="450"/>
      <c r="D203" s="678"/>
      <c r="E203" s="94"/>
      <c r="F203" s="391"/>
      <c r="G203" s="680"/>
      <c r="H203" s="680"/>
      <c r="I203" s="680"/>
      <c r="J203" s="680"/>
      <c r="K203" s="682"/>
      <c r="L203" s="682"/>
      <c r="M203" s="682"/>
      <c r="N203" s="682"/>
      <c r="O203" s="682"/>
      <c r="P203" s="684"/>
      <c r="Q203" s="477"/>
      <c r="R203" s="478"/>
      <c r="S203" s="125" t="s">
        <v>16</v>
      </c>
      <c r="T203" s="125" t="s">
        <v>18</v>
      </c>
      <c r="U203" s="478"/>
      <c r="V203" s="481"/>
      <c r="W203" s="483"/>
      <c r="X203" s="493"/>
      <c r="Y203" s="483"/>
      <c r="Z203" s="477"/>
      <c r="AA203" s="495"/>
      <c r="AB203" s="497"/>
      <c r="AC203" s="688"/>
      <c r="AD203" s="497"/>
      <c r="AE203" s="499"/>
      <c r="AF203" s="501"/>
      <c r="AG203" s="687"/>
      <c r="AH203" s="501"/>
      <c r="AI203" s="523"/>
      <c r="AJ203" s="485"/>
      <c r="AK203" s="689"/>
      <c r="AL203" s="485"/>
      <c r="AM203" s="515"/>
      <c r="AN203" s="468"/>
      <c r="AO203" s="695"/>
      <c r="AP203" s="468"/>
      <c r="AQ203" s="470"/>
      <c r="AR203" s="472"/>
      <c r="AS203" s="528"/>
      <c r="AT203" s="472"/>
      <c r="AU203" s="474"/>
      <c r="AV203" s="476"/>
      <c r="AW203" s="517"/>
      <c r="AX203" s="476"/>
      <c r="AY203" s="521"/>
      <c r="AZ203" s="511"/>
      <c r="BA203" s="519"/>
      <c r="BB203" s="511"/>
      <c r="BC203" s="513"/>
      <c r="BD203" s="487"/>
      <c r="BE203" s="526"/>
      <c r="BF203" s="487"/>
      <c r="BG203" s="7"/>
      <c r="BI203" s="66"/>
      <c r="BJ203" s="66"/>
      <c r="BK203" s="66"/>
      <c r="BL203" s="66"/>
      <c r="BM203" s="66"/>
      <c r="BN203" s="66"/>
      <c r="BO203" s="66"/>
      <c r="BP203" s="66"/>
      <c r="BQ203" s="66"/>
    </row>
    <row r="204" spans="1:72" ht="56.05" customHeight="1">
      <c r="A204" s="458">
        <v>4</v>
      </c>
      <c r="B204" s="451" t="s">
        <v>223</v>
      </c>
      <c r="C204" s="451" t="s">
        <v>37</v>
      </c>
      <c r="D204" s="459" t="s">
        <v>161</v>
      </c>
      <c r="E204" s="133">
        <v>20</v>
      </c>
      <c r="F204" s="460">
        <v>445</v>
      </c>
      <c r="G204" s="461" t="s">
        <v>187</v>
      </c>
      <c r="H204" s="462" t="s">
        <v>188</v>
      </c>
      <c r="I204" s="462"/>
      <c r="J204" s="463"/>
      <c r="K204" s="162" t="s">
        <v>189</v>
      </c>
      <c r="L204" s="163" t="s">
        <v>327</v>
      </c>
      <c r="M204" s="182" t="s">
        <v>326</v>
      </c>
      <c r="N204" s="182" t="s">
        <v>461</v>
      </c>
      <c r="O204" s="182" t="s">
        <v>26</v>
      </c>
      <c r="P204" s="164">
        <v>450</v>
      </c>
      <c r="Q204" s="120">
        <v>1</v>
      </c>
      <c r="R204" s="118">
        <f>(P204*Q204)</f>
        <v>450</v>
      </c>
      <c r="S204" s="117">
        <v>445</v>
      </c>
      <c r="T204" s="117">
        <v>445</v>
      </c>
      <c r="U204" s="118">
        <f>(R204*(S204+T204))</f>
        <v>400500</v>
      </c>
      <c r="V204" s="120">
        <v>1</v>
      </c>
      <c r="W204" s="118">
        <f>(P204*V204)</f>
        <v>450</v>
      </c>
      <c r="X204" s="117">
        <v>849</v>
      </c>
      <c r="Y204" s="118">
        <f>(W204*X204)</f>
        <v>382050</v>
      </c>
      <c r="Z204" s="120">
        <v>1</v>
      </c>
      <c r="AA204" s="187">
        <v>1</v>
      </c>
      <c r="AB204" s="185">
        <f>(P204*AA204)</f>
        <v>450</v>
      </c>
      <c r="AC204" s="232">
        <v>122</v>
      </c>
      <c r="AD204" s="185">
        <f>(AB204*AC204)</f>
        <v>54900</v>
      </c>
      <c r="AE204" s="205">
        <v>1</v>
      </c>
      <c r="AF204" s="206">
        <f>(P204*AE204)</f>
        <v>450</v>
      </c>
      <c r="AG204" s="208">
        <v>43</v>
      </c>
      <c r="AH204" s="206">
        <f>(AF204*AG204)</f>
        <v>19350</v>
      </c>
      <c r="AI204" s="210">
        <v>1</v>
      </c>
      <c r="AJ204" s="200">
        <f>(P204*AI204)</f>
        <v>450</v>
      </c>
      <c r="AK204" s="212">
        <v>101</v>
      </c>
      <c r="AL204" s="200">
        <f>(AJ204*AK204)</f>
        <v>45450</v>
      </c>
      <c r="AM204" s="202">
        <v>1</v>
      </c>
      <c r="AN204" s="203">
        <f>(P204*AM204)</f>
        <v>450</v>
      </c>
      <c r="AO204" s="283">
        <v>30</v>
      </c>
      <c r="AP204" s="203">
        <f>(AN204*AO204)</f>
        <v>13500</v>
      </c>
      <c r="AQ204" s="195">
        <v>1</v>
      </c>
      <c r="AR204" s="196">
        <f>(P204*AQ204)</f>
        <v>450</v>
      </c>
      <c r="AS204" s="302">
        <v>134</v>
      </c>
      <c r="AT204" s="196">
        <f>(AR204*AS204)</f>
        <v>60300</v>
      </c>
      <c r="AU204" s="198">
        <v>1</v>
      </c>
      <c r="AV204" s="199">
        <f>(P204*AU204)</f>
        <v>450</v>
      </c>
      <c r="AW204" s="321">
        <v>9</v>
      </c>
      <c r="AX204" s="199">
        <f>(AV204*AW204)</f>
        <v>4050</v>
      </c>
      <c r="AY204" s="189">
        <v>1</v>
      </c>
      <c r="AZ204" s="190">
        <f>(P204*AY204)</f>
        <v>450</v>
      </c>
      <c r="BA204" s="340">
        <v>72</v>
      </c>
      <c r="BB204" s="190">
        <f>(AZ204*BA204)</f>
        <v>32400</v>
      </c>
      <c r="BC204" s="192">
        <v>1</v>
      </c>
      <c r="BD204" s="193">
        <f>(P204*BC204)</f>
        <v>450</v>
      </c>
      <c r="BE204" s="359">
        <v>338</v>
      </c>
      <c r="BF204" s="193">
        <f>(BD204*BE204)</f>
        <v>152100</v>
      </c>
      <c r="BI204" s="66"/>
      <c r="BJ204" s="66"/>
      <c r="BK204" s="66"/>
      <c r="BL204" s="66"/>
      <c r="BM204" s="66"/>
      <c r="BN204" s="66"/>
      <c r="BO204" s="66"/>
      <c r="BP204" s="66"/>
      <c r="BQ204" s="66"/>
    </row>
    <row r="205" spans="1:72" ht="42.05" customHeight="1">
      <c r="A205" s="458"/>
      <c r="B205" s="451"/>
      <c r="C205" s="451"/>
      <c r="D205" s="459"/>
      <c r="E205" s="133"/>
      <c r="F205" s="460"/>
      <c r="G205" s="461"/>
      <c r="H205" s="462" t="s">
        <v>190</v>
      </c>
      <c r="I205" s="462"/>
      <c r="J205" s="462"/>
      <c r="K205" s="173" t="s">
        <v>191</v>
      </c>
      <c r="L205" s="163" t="s">
        <v>323</v>
      </c>
      <c r="M205" s="182" t="s">
        <v>280</v>
      </c>
      <c r="N205" s="182" t="s">
        <v>462</v>
      </c>
      <c r="O205" s="182" t="s">
        <v>26</v>
      </c>
      <c r="P205" s="164">
        <v>716</v>
      </c>
      <c r="Q205" s="120"/>
      <c r="R205" s="118"/>
      <c r="S205" s="117"/>
      <c r="T205" s="117"/>
      <c r="U205" s="118"/>
      <c r="V205" s="120">
        <v>1</v>
      </c>
      <c r="W205" s="118">
        <f t="shared" ref="W205:W206" si="173">(P205*V205)</f>
        <v>716</v>
      </c>
      <c r="X205" s="117">
        <v>3396</v>
      </c>
      <c r="Y205" s="118">
        <f t="shared" ref="Y205:Y206" si="174">(W205*X205)</f>
        <v>2431536</v>
      </c>
      <c r="Z205" s="120"/>
      <c r="AA205" s="187">
        <v>1</v>
      </c>
      <c r="AB205" s="185">
        <f>(P205*AA205)</f>
        <v>716</v>
      </c>
      <c r="AC205" s="232">
        <v>488</v>
      </c>
      <c r="AD205" s="185">
        <f t="shared" ref="AD205:AD206" si="175">(AB205*AC205)</f>
        <v>349408</v>
      </c>
      <c r="AE205" s="205">
        <v>1</v>
      </c>
      <c r="AF205" s="206">
        <f>(P205*AE205)</f>
        <v>716</v>
      </c>
      <c r="AG205" s="208">
        <v>172</v>
      </c>
      <c r="AH205" s="206">
        <f t="shared" ref="AH205:AH206" si="176">(AF205*AG205)</f>
        <v>123152</v>
      </c>
      <c r="AI205" s="210">
        <v>1</v>
      </c>
      <c r="AJ205" s="200">
        <f>(P205*AI205)</f>
        <v>716</v>
      </c>
      <c r="AK205" s="212">
        <v>404</v>
      </c>
      <c r="AL205" s="200">
        <f t="shared" ref="AL205:AL206" si="177">(AJ205*AK205)</f>
        <v>289264</v>
      </c>
      <c r="AM205" s="202">
        <v>1</v>
      </c>
      <c r="AN205" s="203">
        <f>(P205*AM205)</f>
        <v>716</v>
      </c>
      <c r="AO205" s="283">
        <v>120</v>
      </c>
      <c r="AP205" s="203">
        <f t="shared" ref="AP205:AP206" si="178">(AN205*AO205)</f>
        <v>85920</v>
      </c>
      <c r="AQ205" s="195">
        <v>1</v>
      </c>
      <c r="AR205" s="196">
        <f>(P205*AQ205)</f>
        <v>716</v>
      </c>
      <c r="AS205" s="302">
        <v>536</v>
      </c>
      <c r="AT205" s="196">
        <f t="shared" ref="AT205:AT206" si="179">(AR205*AS205)</f>
        <v>383776</v>
      </c>
      <c r="AU205" s="198">
        <v>1</v>
      </c>
      <c r="AV205" s="199">
        <f>(P205*AU205)</f>
        <v>716</v>
      </c>
      <c r="AW205" s="321">
        <v>36</v>
      </c>
      <c r="AX205" s="199">
        <f t="shared" ref="AX205:AX206" si="180">(AV205*AW205)</f>
        <v>25776</v>
      </c>
      <c r="AY205" s="189">
        <v>1</v>
      </c>
      <c r="AZ205" s="190">
        <f>(P205*AY205)</f>
        <v>716</v>
      </c>
      <c r="BA205" s="340">
        <v>288</v>
      </c>
      <c r="BB205" s="190">
        <f t="shared" ref="BB205:BB206" si="181">(AZ205*BA205)</f>
        <v>206208</v>
      </c>
      <c r="BC205" s="192">
        <v>1</v>
      </c>
      <c r="BD205" s="193">
        <f>(P205*BC205)</f>
        <v>716</v>
      </c>
      <c r="BE205" s="359">
        <v>1352</v>
      </c>
      <c r="BF205" s="193">
        <f t="shared" ref="BF205:BF206" si="182">(BD205*BE205)</f>
        <v>968032</v>
      </c>
      <c r="BI205" s="66"/>
      <c r="BJ205" s="66"/>
      <c r="BK205" s="66"/>
      <c r="BL205" s="66"/>
      <c r="BM205" s="66"/>
      <c r="BN205" s="66"/>
      <c r="BO205" s="66"/>
      <c r="BP205" s="66"/>
      <c r="BQ205" s="66"/>
    </row>
    <row r="206" spans="1:72" ht="42.05" customHeight="1">
      <c r="A206" s="458"/>
      <c r="B206" s="451"/>
      <c r="C206" s="451"/>
      <c r="D206" s="459"/>
      <c r="E206" s="133"/>
      <c r="F206" s="460"/>
      <c r="G206" s="461"/>
      <c r="H206" s="464" t="s">
        <v>35</v>
      </c>
      <c r="I206" s="465"/>
      <c r="J206" s="466"/>
      <c r="K206" s="173" t="s">
        <v>192</v>
      </c>
      <c r="L206" s="163" t="s">
        <v>324</v>
      </c>
      <c r="M206" s="182" t="s">
        <v>231</v>
      </c>
      <c r="N206" s="182" t="s">
        <v>463</v>
      </c>
      <c r="O206" s="182" t="s">
        <v>26</v>
      </c>
      <c r="P206" s="164">
        <v>78</v>
      </c>
      <c r="Q206" s="120"/>
      <c r="R206" s="118"/>
      <c r="S206" s="117"/>
      <c r="T206" s="117"/>
      <c r="U206" s="118"/>
      <c r="V206" s="120">
        <v>52</v>
      </c>
      <c r="W206" s="118">
        <f t="shared" si="173"/>
        <v>4056</v>
      </c>
      <c r="X206" s="117">
        <v>3396</v>
      </c>
      <c r="Y206" s="118">
        <f t="shared" si="174"/>
        <v>13774176</v>
      </c>
      <c r="Z206" s="120"/>
      <c r="AA206" s="187">
        <v>52</v>
      </c>
      <c r="AB206" s="185">
        <f>(P206*AA206)</f>
        <v>4056</v>
      </c>
      <c r="AC206" s="232">
        <v>488</v>
      </c>
      <c r="AD206" s="185">
        <f t="shared" si="175"/>
        <v>1979328</v>
      </c>
      <c r="AE206" s="205">
        <v>52</v>
      </c>
      <c r="AF206" s="206">
        <f>(P206*AE206)</f>
        <v>4056</v>
      </c>
      <c r="AG206" s="208">
        <v>172</v>
      </c>
      <c r="AH206" s="206">
        <f t="shared" si="176"/>
        <v>697632</v>
      </c>
      <c r="AI206" s="210">
        <v>52</v>
      </c>
      <c r="AJ206" s="200">
        <f>(P206*AI206)</f>
        <v>4056</v>
      </c>
      <c r="AK206" s="212">
        <v>404</v>
      </c>
      <c r="AL206" s="200">
        <f t="shared" si="177"/>
        <v>1638624</v>
      </c>
      <c r="AM206" s="202">
        <v>52</v>
      </c>
      <c r="AN206" s="203">
        <f>(P206*AM206)</f>
        <v>4056</v>
      </c>
      <c r="AO206" s="283">
        <v>120</v>
      </c>
      <c r="AP206" s="203">
        <f t="shared" si="178"/>
        <v>486720</v>
      </c>
      <c r="AQ206" s="195">
        <v>52</v>
      </c>
      <c r="AR206" s="196">
        <f>(P206*AQ206)</f>
        <v>4056</v>
      </c>
      <c r="AS206" s="302">
        <v>536</v>
      </c>
      <c r="AT206" s="196">
        <f t="shared" si="179"/>
        <v>2174016</v>
      </c>
      <c r="AU206" s="198">
        <v>52</v>
      </c>
      <c r="AV206" s="199">
        <f>(P206*AU206)</f>
        <v>4056</v>
      </c>
      <c r="AW206" s="321">
        <v>36</v>
      </c>
      <c r="AX206" s="199">
        <f t="shared" si="180"/>
        <v>146016</v>
      </c>
      <c r="AY206" s="189">
        <v>52</v>
      </c>
      <c r="AZ206" s="190">
        <f>(P206*AY206)</f>
        <v>4056</v>
      </c>
      <c r="BA206" s="340">
        <v>288</v>
      </c>
      <c r="BB206" s="190">
        <f t="shared" si="181"/>
        <v>1168128</v>
      </c>
      <c r="BC206" s="192">
        <v>52</v>
      </c>
      <c r="BD206" s="193">
        <f>(P206*BC206)</f>
        <v>4056</v>
      </c>
      <c r="BE206" s="359">
        <v>1352</v>
      </c>
      <c r="BF206" s="193">
        <f t="shared" si="182"/>
        <v>5483712</v>
      </c>
      <c r="BI206" s="66"/>
      <c r="BJ206" s="66"/>
      <c r="BK206" s="66"/>
      <c r="BL206" s="66"/>
      <c r="BM206" s="66"/>
      <c r="BN206" s="66"/>
      <c r="BO206" s="66"/>
      <c r="BP206" s="66"/>
      <c r="BQ206" s="66"/>
    </row>
    <row r="207" spans="1:72" s="411" customFormat="1" ht="25.05" customHeight="1">
      <c r="A207" s="15"/>
      <c r="B207" s="15"/>
      <c r="C207" s="15"/>
      <c r="D207" s="15"/>
      <c r="E207" s="15"/>
      <c r="F207" s="15"/>
      <c r="G207" s="15"/>
      <c r="H207" s="70"/>
      <c r="I207" s="70"/>
      <c r="J207" s="408"/>
      <c r="K207" s="70"/>
      <c r="L207" s="71"/>
      <c r="M207" s="71"/>
      <c r="N207" s="71"/>
      <c r="O207" s="71"/>
      <c r="P207" s="70"/>
      <c r="Q207" s="409"/>
      <c r="R207" s="402"/>
      <c r="S207" s="410"/>
      <c r="T207" s="410"/>
      <c r="U207" s="402"/>
      <c r="V207" s="409"/>
      <c r="W207" s="402">
        <f>SUM(W204:W206)</f>
        <v>5222</v>
      </c>
      <c r="X207" s="410"/>
      <c r="Y207" s="402">
        <f>SUM(Y204:Y206)</f>
        <v>16587762</v>
      </c>
      <c r="Z207" s="409"/>
      <c r="AA207" s="409"/>
      <c r="AB207" s="402">
        <f>SUM(AB204:AB206)</f>
        <v>5222</v>
      </c>
      <c r="AC207" s="410"/>
      <c r="AD207" s="402">
        <f>SUM(AD204:AD206)</f>
        <v>2383636</v>
      </c>
      <c r="AE207" s="409"/>
      <c r="AF207" s="402">
        <f>SUM(AF204:AF206)</f>
        <v>5222</v>
      </c>
      <c r="AG207" s="410"/>
      <c r="AH207" s="402">
        <f>SUM(AH204:AH206)</f>
        <v>840134</v>
      </c>
      <c r="AI207" s="409"/>
      <c r="AJ207" s="402">
        <f>SUM(AJ204:AJ206)</f>
        <v>5222</v>
      </c>
      <c r="AK207" s="410"/>
      <c r="AL207" s="402">
        <f>SUM(AL204:AL206)</f>
        <v>1973338</v>
      </c>
      <c r="AM207" s="409"/>
      <c r="AN207" s="402">
        <f>SUM(AN204:AN206)</f>
        <v>5222</v>
      </c>
      <c r="AO207" s="410"/>
      <c r="AP207" s="402">
        <f>SUM(AP204:AP206)</f>
        <v>586140</v>
      </c>
      <c r="AQ207" s="409"/>
      <c r="AR207" s="402">
        <f>SUM(AR204:AR206)</f>
        <v>5222</v>
      </c>
      <c r="AS207" s="410"/>
      <c r="AT207" s="402">
        <f>SUM(AT204:AT206)</f>
        <v>2618092</v>
      </c>
      <c r="AU207" s="409"/>
      <c r="AV207" s="402">
        <f>SUM(AV204:AV206)</f>
        <v>5222</v>
      </c>
      <c r="AW207" s="410"/>
      <c r="AX207" s="402">
        <f>SUM(AX204:AX206)</f>
        <v>175842</v>
      </c>
      <c r="AY207" s="409"/>
      <c r="AZ207" s="402">
        <f>SUM(AZ204:AZ206)</f>
        <v>5222</v>
      </c>
      <c r="BA207" s="410"/>
      <c r="BB207" s="402">
        <f>SUM(BB204:BB206)</f>
        <v>1406736</v>
      </c>
      <c r="BC207" s="409"/>
      <c r="BD207" s="402">
        <f>SUM(BD204:BD206)</f>
        <v>5222</v>
      </c>
      <c r="BE207" s="410"/>
      <c r="BF207" s="402">
        <f>SUM(BF204:BF206)</f>
        <v>6603844</v>
      </c>
      <c r="BH207" s="393">
        <f>(AD207+AH207+AL207+AP207+AT207+AX207+BB207+BF207)</f>
        <v>16587762</v>
      </c>
      <c r="BI207" s="406"/>
      <c r="BJ207" s="412"/>
      <c r="BK207" s="412"/>
      <c r="BL207" s="412"/>
      <c r="BM207" s="412"/>
      <c r="BN207" s="412"/>
      <c r="BO207" s="412"/>
      <c r="BP207" s="412"/>
      <c r="BQ207" s="412"/>
      <c r="BR207" s="412"/>
      <c r="BS207" s="412"/>
      <c r="BT207" s="412"/>
    </row>
    <row r="208" spans="1:72" s="405" customFormat="1" ht="25.05" customHeight="1">
      <c r="A208" s="15"/>
      <c r="B208" s="15"/>
      <c r="C208" s="15"/>
      <c r="D208" s="15"/>
      <c r="E208" s="15"/>
      <c r="F208" s="15"/>
      <c r="G208" s="15"/>
      <c r="H208" s="17"/>
      <c r="I208" s="17"/>
      <c r="J208" s="126"/>
      <c r="K208" s="17"/>
      <c r="L208" s="19"/>
      <c r="M208" s="19"/>
      <c r="N208" s="19"/>
      <c r="O208" s="19"/>
      <c r="P208" s="17"/>
      <c r="Q208" s="399"/>
      <c r="R208" s="402"/>
      <c r="S208" s="400"/>
      <c r="T208" s="400"/>
      <c r="U208" s="402"/>
      <c r="V208" s="399"/>
      <c r="W208" s="402"/>
      <c r="X208" s="443" t="s">
        <v>414</v>
      </c>
      <c r="Y208" s="407">
        <f>(Y207*4%)</f>
        <v>663510.48</v>
      </c>
      <c r="Z208" s="399"/>
      <c r="AA208" s="399"/>
      <c r="AB208" s="402"/>
      <c r="AC208" s="443"/>
      <c r="AD208" s="407">
        <f>(AD207*4%)</f>
        <v>95345.44</v>
      </c>
      <c r="AE208" s="399"/>
      <c r="AF208" s="402"/>
      <c r="AG208" s="400"/>
      <c r="AH208" s="407">
        <f>(AH207*4%)</f>
        <v>33605.360000000001</v>
      </c>
      <c r="AI208" s="399"/>
      <c r="AJ208" s="402"/>
      <c r="AK208" s="400"/>
      <c r="AL208" s="407">
        <f>(AL207*4%)</f>
        <v>78933.52</v>
      </c>
      <c r="AM208" s="399"/>
      <c r="AN208" s="402"/>
      <c r="AO208" s="400"/>
      <c r="AP208" s="407">
        <f>(AP207*4%)</f>
        <v>23445.600000000002</v>
      </c>
      <c r="AQ208" s="399"/>
      <c r="AR208" s="402"/>
      <c r="AS208" s="400"/>
      <c r="AT208" s="407">
        <f>(AT207*4%)</f>
        <v>104723.68000000001</v>
      </c>
      <c r="AU208" s="399"/>
      <c r="AV208" s="402"/>
      <c r="AW208" s="400"/>
      <c r="AX208" s="407">
        <f>(AX207*4%)</f>
        <v>7033.68</v>
      </c>
      <c r="AY208" s="399"/>
      <c r="AZ208" s="402"/>
      <c r="BA208" s="400"/>
      <c r="BB208" s="407">
        <f>(BB207*4%)</f>
        <v>56269.440000000002</v>
      </c>
      <c r="BC208" s="399"/>
      <c r="BD208" s="402"/>
      <c r="BE208" s="400"/>
      <c r="BF208" s="407">
        <f>(BF207*4%)</f>
        <v>264153.76</v>
      </c>
      <c r="BH208" s="39">
        <f t="shared" ref="BH208:BH209" si="183">(AD208+AH208+AL208+AP208+AT208+AX208+BB208+BF208)</f>
        <v>663510.48</v>
      </c>
      <c r="BI208" s="406"/>
      <c r="BJ208" s="406"/>
      <c r="BK208" s="406"/>
      <c r="BL208" s="406"/>
      <c r="BM208" s="406"/>
      <c r="BN208" s="406"/>
      <c r="BO208" s="406"/>
      <c r="BP208" s="406"/>
      <c r="BQ208" s="406"/>
      <c r="BR208" s="406"/>
      <c r="BS208" s="406"/>
      <c r="BT208" s="406"/>
    </row>
    <row r="209" spans="1:72" s="405" customFormat="1" ht="25.05" customHeight="1">
      <c r="A209" s="15"/>
      <c r="B209" s="15"/>
      <c r="C209" s="15"/>
      <c r="D209" s="15"/>
      <c r="E209" s="15"/>
      <c r="F209" s="15"/>
      <c r="G209" s="15"/>
      <c r="H209" s="17"/>
      <c r="I209" s="17"/>
      <c r="J209" s="126"/>
      <c r="K209" s="17"/>
      <c r="L209" s="19"/>
      <c r="M209" s="19"/>
      <c r="N209" s="19"/>
      <c r="O209" s="19"/>
      <c r="P209" s="17"/>
      <c r="Q209" s="399"/>
      <c r="R209" s="402"/>
      <c r="S209" s="400"/>
      <c r="T209" s="400"/>
      <c r="U209" s="402"/>
      <c r="V209" s="399"/>
      <c r="W209" s="402"/>
      <c r="X209" s="443" t="s">
        <v>416</v>
      </c>
      <c r="Y209" s="407">
        <f>(Y207+Y208)</f>
        <v>17251272.48</v>
      </c>
      <c r="Z209" s="399"/>
      <c r="AA209" s="399"/>
      <c r="AB209" s="402"/>
      <c r="AC209" s="443"/>
      <c r="AD209" s="407">
        <f>(AD207+AD208)</f>
        <v>2478981.44</v>
      </c>
      <c r="AE209" s="399"/>
      <c r="AF209" s="402"/>
      <c r="AG209" s="400"/>
      <c r="AH209" s="407">
        <f>(AH207+AH208)</f>
        <v>873739.36</v>
      </c>
      <c r="AI209" s="399"/>
      <c r="AJ209" s="402"/>
      <c r="AK209" s="400"/>
      <c r="AL209" s="407">
        <f>(AL207+AL208)</f>
        <v>2052271.52</v>
      </c>
      <c r="AM209" s="399"/>
      <c r="AN209" s="402"/>
      <c r="AO209" s="400"/>
      <c r="AP209" s="407">
        <f>(AP207+AP208)</f>
        <v>609585.6</v>
      </c>
      <c r="AQ209" s="399"/>
      <c r="AR209" s="402"/>
      <c r="AS209" s="400"/>
      <c r="AT209" s="407">
        <f>(AT207+AT208)</f>
        <v>2722815.68</v>
      </c>
      <c r="AU209" s="399"/>
      <c r="AV209" s="402"/>
      <c r="AW209" s="400"/>
      <c r="AX209" s="407">
        <f>(AX207+AX208)</f>
        <v>182875.68</v>
      </c>
      <c r="AY209" s="399"/>
      <c r="AZ209" s="402"/>
      <c r="BA209" s="400"/>
      <c r="BB209" s="407">
        <f>(BB207+BB208)</f>
        <v>1463005.44</v>
      </c>
      <c r="BC209" s="399"/>
      <c r="BD209" s="402"/>
      <c r="BE209" s="400"/>
      <c r="BF209" s="407">
        <f>(BF207+BF208)</f>
        <v>6867997.7599999998</v>
      </c>
      <c r="BH209" s="39">
        <f t="shared" si="183"/>
        <v>17251272.479999997</v>
      </c>
      <c r="BI209" s="406"/>
      <c r="BJ209" s="406"/>
      <c r="BK209" s="406"/>
      <c r="BL209" s="406"/>
      <c r="BM209" s="406"/>
      <c r="BN209" s="406"/>
      <c r="BO209" s="406"/>
      <c r="BP209" s="406"/>
      <c r="BQ209" s="406"/>
      <c r="BR209" s="406"/>
      <c r="BS209" s="406"/>
      <c r="BT209" s="406"/>
    </row>
    <row r="210" spans="1:72" ht="50" customHeight="1">
      <c r="A210" s="450" t="s">
        <v>496</v>
      </c>
      <c r="B210" s="450" t="s">
        <v>9</v>
      </c>
      <c r="C210" s="450" t="s">
        <v>495</v>
      </c>
      <c r="D210" s="677" t="s">
        <v>7</v>
      </c>
      <c r="E210" s="99"/>
      <c r="F210" s="457" t="s">
        <v>6</v>
      </c>
      <c r="G210" s="679" t="s">
        <v>11</v>
      </c>
      <c r="H210" s="679" t="s">
        <v>0</v>
      </c>
      <c r="I210" s="679"/>
      <c r="J210" s="679"/>
      <c r="K210" s="681" t="s">
        <v>1</v>
      </c>
      <c r="L210" s="681" t="s">
        <v>2</v>
      </c>
      <c r="M210" s="681" t="s">
        <v>229</v>
      </c>
      <c r="N210" s="681" t="s">
        <v>20</v>
      </c>
      <c r="O210" s="681" t="s">
        <v>28</v>
      </c>
      <c r="P210" s="683" t="s">
        <v>12</v>
      </c>
      <c r="Q210" s="488" t="s">
        <v>15</v>
      </c>
      <c r="R210" s="488"/>
      <c r="S210" s="488"/>
      <c r="T210" s="488"/>
      <c r="U210" s="488"/>
      <c r="V210" s="489" t="s">
        <v>347</v>
      </c>
      <c r="W210" s="489"/>
      <c r="X210" s="489"/>
      <c r="Y210" s="489"/>
      <c r="Z210" s="389" t="s">
        <v>19</v>
      </c>
      <c r="AA210" s="490" t="s">
        <v>348</v>
      </c>
      <c r="AB210" s="490"/>
      <c r="AC210" s="490"/>
      <c r="AD210" s="490"/>
      <c r="AE210" s="491" t="s">
        <v>349</v>
      </c>
      <c r="AF210" s="491"/>
      <c r="AG210" s="491"/>
      <c r="AH210" s="491"/>
      <c r="AI210" s="505" t="s">
        <v>350</v>
      </c>
      <c r="AJ210" s="505"/>
      <c r="AK210" s="505"/>
      <c r="AL210" s="505"/>
      <c r="AM210" s="506" t="s">
        <v>351</v>
      </c>
      <c r="AN210" s="506"/>
      <c r="AO210" s="506"/>
      <c r="AP210" s="506"/>
      <c r="AQ210" s="507" t="s">
        <v>352</v>
      </c>
      <c r="AR210" s="507"/>
      <c r="AS210" s="507"/>
      <c r="AT210" s="507"/>
      <c r="AU210" s="508" t="s">
        <v>353</v>
      </c>
      <c r="AV210" s="508"/>
      <c r="AW210" s="508"/>
      <c r="AX210" s="508"/>
      <c r="AY210" s="509" t="s">
        <v>354</v>
      </c>
      <c r="AZ210" s="509"/>
      <c r="BA210" s="509"/>
      <c r="BB210" s="509"/>
      <c r="BC210" s="503" t="s">
        <v>355</v>
      </c>
      <c r="BD210" s="503"/>
      <c r="BE210" s="503"/>
      <c r="BF210" s="503"/>
    </row>
    <row r="211" spans="1:72" ht="42.05" customHeight="1">
      <c r="A211" s="450"/>
      <c r="B211" s="450"/>
      <c r="C211" s="450"/>
      <c r="D211" s="678"/>
      <c r="E211" s="390" t="s">
        <v>8</v>
      </c>
      <c r="F211" s="457"/>
      <c r="G211" s="680"/>
      <c r="H211" s="680"/>
      <c r="I211" s="680"/>
      <c r="J211" s="680"/>
      <c r="K211" s="682"/>
      <c r="L211" s="682"/>
      <c r="M211" s="682"/>
      <c r="N211" s="682"/>
      <c r="O211" s="682"/>
      <c r="P211" s="684"/>
      <c r="Q211" s="477" t="s">
        <v>24</v>
      </c>
      <c r="R211" s="478" t="s">
        <v>23</v>
      </c>
      <c r="S211" s="479" t="s">
        <v>17</v>
      </c>
      <c r="T211" s="479"/>
      <c r="U211" s="478" t="s">
        <v>14</v>
      </c>
      <c r="V211" s="480" t="s">
        <v>53</v>
      </c>
      <c r="W211" s="482" t="s">
        <v>54</v>
      </c>
      <c r="X211" s="492" t="s">
        <v>89</v>
      </c>
      <c r="Y211" s="482" t="s">
        <v>14</v>
      </c>
      <c r="Z211" s="477" t="s">
        <v>25</v>
      </c>
      <c r="AA211" s="494" t="s">
        <v>53</v>
      </c>
      <c r="AB211" s="496" t="s">
        <v>54</v>
      </c>
      <c r="AC211" s="559" t="s">
        <v>89</v>
      </c>
      <c r="AD211" s="496" t="s">
        <v>14</v>
      </c>
      <c r="AE211" s="498" t="s">
        <v>53</v>
      </c>
      <c r="AF211" s="500" t="s">
        <v>54</v>
      </c>
      <c r="AG211" s="641" t="s">
        <v>89</v>
      </c>
      <c r="AH211" s="500" t="s">
        <v>14</v>
      </c>
      <c r="AI211" s="522" t="s">
        <v>53</v>
      </c>
      <c r="AJ211" s="484" t="s">
        <v>54</v>
      </c>
      <c r="AK211" s="629" t="s">
        <v>89</v>
      </c>
      <c r="AL211" s="484" t="s">
        <v>14</v>
      </c>
      <c r="AM211" s="514" t="s">
        <v>53</v>
      </c>
      <c r="AN211" s="467" t="s">
        <v>54</v>
      </c>
      <c r="AO211" s="694" t="s">
        <v>89</v>
      </c>
      <c r="AP211" s="467" t="s">
        <v>14</v>
      </c>
      <c r="AQ211" s="469" t="s">
        <v>53</v>
      </c>
      <c r="AR211" s="471" t="s">
        <v>54</v>
      </c>
      <c r="AS211" s="527" t="s">
        <v>89</v>
      </c>
      <c r="AT211" s="471" t="s">
        <v>14</v>
      </c>
      <c r="AU211" s="473" t="s">
        <v>53</v>
      </c>
      <c r="AV211" s="475" t="s">
        <v>54</v>
      </c>
      <c r="AW211" s="516" t="s">
        <v>89</v>
      </c>
      <c r="AX211" s="475" t="s">
        <v>14</v>
      </c>
      <c r="AY211" s="520" t="s">
        <v>53</v>
      </c>
      <c r="AZ211" s="510" t="s">
        <v>54</v>
      </c>
      <c r="BA211" s="518" t="s">
        <v>89</v>
      </c>
      <c r="BB211" s="510" t="s">
        <v>14</v>
      </c>
      <c r="BC211" s="512" t="s">
        <v>53</v>
      </c>
      <c r="BD211" s="486" t="s">
        <v>54</v>
      </c>
      <c r="BE211" s="525" t="s">
        <v>89</v>
      </c>
      <c r="BF211" s="486" t="s">
        <v>14</v>
      </c>
      <c r="BG211" s="7"/>
      <c r="BI211" s="66"/>
      <c r="BJ211" s="66"/>
      <c r="BK211" s="66"/>
      <c r="BL211" s="66"/>
      <c r="BM211" s="66"/>
      <c r="BN211" s="66"/>
      <c r="BO211" s="66"/>
      <c r="BP211" s="66"/>
      <c r="BQ211" s="66"/>
    </row>
    <row r="212" spans="1:72" ht="40.049999999999997" customHeight="1">
      <c r="A212" s="450"/>
      <c r="B212" s="450"/>
      <c r="C212" s="450"/>
      <c r="D212" s="678"/>
      <c r="E212" s="94"/>
      <c r="F212" s="391"/>
      <c r="G212" s="680"/>
      <c r="H212" s="680"/>
      <c r="I212" s="680"/>
      <c r="J212" s="680"/>
      <c r="K212" s="682"/>
      <c r="L212" s="682"/>
      <c r="M212" s="682"/>
      <c r="N212" s="682"/>
      <c r="O212" s="682"/>
      <c r="P212" s="684"/>
      <c r="Q212" s="477"/>
      <c r="R212" s="478"/>
      <c r="S212" s="146" t="s">
        <v>16</v>
      </c>
      <c r="T212" s="146" t="s">
        <v>18</v>
      </c>
      <c r="U212" s="478"/>
      <c r="V212" s="481"/>
      <c r="W212" s="483"/>
      <c r="X212" s="493"/>
      <c r="Y212" s="483"/>
      <c r="Z212" s="477"/>
      <c r="AA212" s="495"/>
      <c r="AB212" s="497"/>
      <c r="AC212" s="688"/>
      <c r="AD212" s="497"/>
      <c r="AE212" s="499"/>
      <c r="AF212" s="501"/>
      <c r="AG212" s="687"/>
      <c r="AH212" s="501"/>
      <c r="AI212" s="523"/>
      <c r="AJ212" s="485"/>
      <c r="AK212" s="689"/>
      <c r="AL212" s="485"/>
      <c r="AM212" s="515"/>
      <c r="AN212" s="468"/>
      <c r="AO212" s="695"/>
      <c r="AP212" s="468"/>
      <c r="AQ212" s="470"/>
      <c r="AR212" s="472"/>
      <c r="AS212" s="528"/>
      <c r="AT212" s="472"/>
      <c r="AU212" s="474"/>
      <c r="AV212" s="476"/>
      <c r="AW212" s="517"/>
      <c r="AX212" s="476"/>
      <c r="AY212" s="521"/>
      <c r="AZ212" s="511"/>
      <c r="BA212" s="519"/>
      <c r="BB212" s="511"/>
      <c r="BC212" s="513"/>
      <c r="BD212" s="487"/>
      <c r="BE212" s="526"/>
      <c r="BF212" s="487"/>
      <c r="BG212" s="7"/>
      <c r="BI212" s="66"/>
      <c r="BJ212" s="66"/>
      <c r="BK212" s="66"/>
      <c r="BL212" s="66"/>
      <c r="BM212" s="66"/>
      <c r="BN212" s="66"/>
      <c r="BO212" s="66"/>
      <c r="BP212" s="66"/>
      <c r="BQ212" s="66"/>
    </row>
    <row r="213" spans="1:72" ht="42.05" customHeight="1">
      <c r="A213" s="458">
        <v>5</v>
      </c>
      <c r="B213" s="451" t="s">
        <v>225</v>
      </c>
      <c r="C213" s="451" t="s">
        <v>37</v>
      </c>
      <c r="D213" s="459" t="s">
        <v>193</v>
      </c>
      <c r="E213" s="133">
        <v>20</v>
      </c>
      <c r="F213" s="460">
        <v>445</v>
      </c>
      <c r="G213" s="585" t="s">
        <v>405</v>
      </c>
      <c r="H213" s="587" t="s">
        <v>331</v>
      </c>
      <c r="I213" s="587"/>
      <c r="J213" s="588"/>
      <c r="K213" s="8" t="s">
        <v>194</v>
      </c>
      <c r="L213" s="96" t="s">
        <v>328</v>
      </c>
      <c r="M213" s="177" t="s">
        <v>329</v>
      </c>
      <c r="N213" s="177" t="s">
        <v>464</v>
      </c>
      <c r="O213" s="177" t="s">
        <v>26</v>
      </c>
      <c r="P213" s="98">
        <v>2100</v>
      </c>
      <c r="Q213" s="138">
        <v>1</v>
      </c>
      <c r="R213" s="140">
        <f>(P213*Q213)</f>
        <v>2100</v>
      </c>
      <c r="S213" s="141">
        <v>445</v>
      </c>
      <c r="T213" s="141">
        <v>445</v>
      </c>
      <c r="U213" s="140">
        <f>(R213*(S213+T213))</f>
        <v>1869000</v>
      </c>
      <c r="V213" s="138">
        <v>2</v>
      </c>
      <c r="W213" s="140">
        <f>(P213*V213)</f>
        <v>4200</v>
      </c>
      <c r="X213" s="141">
        <v>552</v>
      </c>
      <c r="Y213" s="140">
        <f>(W213*X213)</f>
        <v>2318400</v>
      </c>
      <c r="Z213" s="138">
        <v>1</v>
      </c>
      <c r="AA213" s="187">
        <v>2</v>
      </c>
      <c r="AB213" s="185">
        <f>(P213*AA213)</f>
        <v>4200</v>
      </c>
      <c r="AC213" s="232">
        <v>28</v>
      </c>
      <c r="AD213" s="185">
        <f>(AB213*AC213)</f>
        <v>117600</v>
      </c>
      <c r="AE213" s="205">
        <v>2</v>
      </c>
      <c r="AF213" s="206">
        <f>(P213*AE213)</f>
        <v>4200</v>
      </c>
      <c r="AG213" s="208">
        <v>140</v>
      </c>
      <c r="AH213" s="206">
        <f>(AF213*AG213)</f>
        <v>588000</v>
      </c>
      <c r="AI213" s="210">
        <v>2</v>
      </c>
      <c r="AJ213" s="200">
        <f>(P213*AI213)</f>
        <v>4200</v>
      </c>
      <c r="AK213" s="212">
        <v>128</v>
      </c>
      <c r="AL213" s="200">
        <f>(AJ213*AK213)</f>
        <v>537600</v>
      </c>
      <c r="AM213" s="202">
        <v>2</v>
      </c>
      <c r="AN213" s="203">
        <f>(P213*AM213)</f>
        <v>4200</v>
      </c>
      <c r="AO213" s="283">
        <v>16</v>
      </c>
      <c r="AP213" s="203">
        <f>(AN213*AO213)</f>
        <v>67200</v>
      </c>
      <c r="AQ213" s="195">
        <v>2</v>
      </c>
      <c r="AR213" s="196">
        <f>(P213*AQ213)</f>
        <v>4200</v>
      </c>
      <c r="AS213" s="302">
        <v>32</v>
      </c>
      <c r="AT213" s="196">
        <f>(AR213*AS213)</f>
        <v>134400</v>
      </c>
      <c r="AU213" s="198">
        <v>2</v>
      </c>
      <c r="AV213" s="199">
        <f>(P213*AU213)</f>
        <v>4200</v>
      </c>
      <c r="AW213" s="321">
        <v>24</v>
      </c>
      <c r="AX213" s="199">
        <f>(AV213*AW213)</f>
        <v>100800</v>
      </c>
      <c r="AY213" s="189">
        <v>2</v>
      </c>
      <c r="AZ213" s="190">
        <f>(P213*AY213)</f>
        <v>4200</v>
      </c>
      <c r="BA213" s="340">
        <v>72</v>
      </c>
      <c r="BB213" s="190">
        <f>(AZ213*BA213)</f>
        <v>302400</v>
      </c>
      <c r="BC213" s="192">
        <v>2</v>
      </c>
      <c r="BD213" s="193">
        <f>(P213*BC213)</f>
        <v>4200</v>
      </c>
      <c r="BE213" s="359">
        <v>112</v>
      </c>
      <c r="BF213" s="193">
        <f>(BD213*BE213)</f>
        <v>470400</v>
      </c>
      <c r="BI213" s="66"/>
      <c r="BJ213" s="66"/>
      <c r="BK213" s="66"/>
      <c r="BL213" s="66"/>
      <c r="BM213" s="66"/>
      <c r="BN213" s="66"/>
      <c r="BO213" s="66"/>
      <c r="BP213" s="66"/>
      <c r="BQ213" s="66"/>
    </row>
    <row r="214" spans="1:72" ht="42.05" customHeight="1">
      <c r="A214" s="458"/>
      <c r="B214" s="451"/>
      <c r="C214" s="451"/>
      <c r="D214" s="459"/>
      <c r="E214" s="133"/>
      <c r="F214" s="460"/>
      <c r="G214" s="585"/>
      <c r="H214" s="587" t="s">
        <v>332</v>
      </c>
      <c r="I214" s="587"/>
      <c r="J214" s="587"/>
      <c r="K214" s="169" t="s">
        <v>195</v>
      </c>
      <c r="L214" s="96" t="s">
        <v>330</v>
      </c>
      <c r="M214" s="177" t="s">
        <v>329</v>
      </c>
      <c r="N214" s="177" t="s">
        <v>465</v>
      </c>
      <c r="O214" s="177" t="s">
        <v>26</v>
      </c>
      <c r="P214" s="98">
        <v>790</v>
      </c>
      <c r="Q214" s="138"/>
      <c r="R214" s="140"/>
      <c r="S214" s="141"/>
      <c r="T214" s="141"/>
      <c r="U214" s="140"/>
      <c r="V214" s="138">
        <v>1</v>
      </c>
      <c r="W214" s="140">
        <f t="shared" ref="W214:W217" si="184">(P214*V214)</f>
        <v>790</v>
      </c>
      <c r="X214" s="141">
        <v>552</v>
      </c>
      <c r="Y214" s="140">
        <f t="shared" ref="Y214:Y217" si="185">(W214*X214)</f>
        <v>436080</v>
      </c>
      <c r="Z214" s="138"/>
      <c r="AA214" s="187">
        <v>1</v>
      </c>
      <c r="AB214" s="185">
        <f>(P214*AA214)</f>
        <v>790</v>
      </c>
      <c r="AC214" s="388">
        <v>28</v>
      </c>
      <c r="AD214" s="185">
        <f t="shared" ref="AD214:AD215" si="186">(AB214*AC214)</f>
        <v>22120</v>
      </c>
      <c r="AE214" s="205">
        <v>1</v>
      </c>
      <c r="AF214" s="206">
        <f>(P214*AE214)</f>
        <v>790</v>
      </c>
      <c r="AG214" s="387">
        <v>140</v>
      </c>
      <c r="AH214" s="206">
        <f t="shared" ref="AH214:AH215" si="187">(AF214*AG214)</f>
        <v>110600</v>
      </c>
      <c r="AI214" s="210">
        <v>1</v>
      </c>
      <c r="AJ214" s="200">
        <f>(P214*AI214)</f>
        <v>790</v>
      </c>
      <c r="AK214" s="386">
        <v>128</v>
      </c>
      <c r="AL214" s="200">
        <f t="shared" ref="AL214:AL215" si="188">(AJ214*AK214)</f>
        <v>101120</v>
      </c>
      <c r="AM214" s="202">
        <v>1</v>
      </c>
      <c r="AN214" s="203">
        <f>(P214*AM214)</f>
        <v>790</v>
      </c>
      <c r="AO214" s="385">
        <v>16</v>
      </c>
      <c r="AP214" s="203">
        <f t="shared" ref="AP214:AP215" si="189">(AN214*AO214)</f>
        <v>12640</v>
      </c>
      <c r="AQ214" s="195">
        <v>1</v>
      </c>
      <c r="AR214" s="196">
        <f>(P214*AQ214)</f>
        <v>790</v>
      </c>
      <c r="AS214" s="384">
        <v>32</v>
      </c>
      <c r="AT214" s="196">
        <f t="shared" ref="AT214:AT215" si="190">(AR214*AS214)</f>
        <v>25280</v>
      </c>
      <c r="AU214" s="198">
        <v>1</v>
      </c>
      <c r="AV214" s="199">
        <f>(P214*AU214)</f>
        <v>790</v>
      </c>
      <c r="AW214" s="383">
        <v>24</v>
      </c>
      <c r="AX214" s="199">
        <f t="shared" ref="AX214:AX215" si="191">(AV214*AW214)</f>
        <v>18960</v>
      </c>
      <c r="AY214" s="189">
        <v>1</v>
      </c>
      <c r="AZ214" s="190">
        <f>(P214*AY214)</f>
        <v>790</v>
      </c>
      <c r="BA214" s="382">
        <v>72</v>
      </c>
      <c r="BB214" s="190">
        <f t="shared" ref="BB214:BB215" si="192">(AZ214*BA214)</f>
        <v>56880</v>
      </c>
      <c r="BC214" s="192">
        <v>1</v>
      </c>
      <c r="BD214" s="193">
        <f>(P214*BC214)</f>
        <v>790</v>
      </c>
      <c r="BE214" s="381">
        <v>112</v>
      </c>
      <c r="BF214" s="193">
        <f t="shared" ref="BF214:BF215" si="193">(BD214*BE214)</f>
        <v>88480</v>
      </c>
      <c r="BI214" s="66"/>
      <c r="BJ214" s="66"/>
      <c r="BK214" s="66"/>
      <c r="BL214" s="66"/>
      <c r="BM214" s="66"/>
      <c r="BN214" s="66"/>
      <c r="BO214" s="66"/>
      <c r="BP214" s="66"/>
      <c r="BQ214" s="66"/>
    </row>
    <row r="215" spans="1:72" ht="42.05" customHeight="1">
      <c r="A215" s="458"/>
      <c r="B215" s="451"/>
      <c r="C215" s="451"/>
      <c r="D215" s="459"/>
      <c r="E215" s="133"/>
      <c r="F215" s="460"/>
      <c r="G215" s="585"/>
      <c r="H215" s="654" t="s">
        <v>333</v>
      </c>
      <c r="I215" s="655"/>
      <c r="J215" s="656"/>
      <c r="K215" s="169" t="s">
        <v>196</v>
      </c>
      <c r="L215" s="96" t="s">
        <v>334</v>
      </c>
      <c r="M215" s="177" t="s">
        <v>329</v>
      </c>
      <c r="N215" s="177" t="s">
        <v>466</v>
      </c>
      <c r="O215" s="177" t="s">
        <v>26</v>
      </c>
      <c r="P215" s="98">
        <v>0</v>
      </c>
      <c r="Q215" s="138"/>
      <c r="R215" s="140"/>
      <c r="S215" s="141"/>
      <c r="T215" s="141"/>
      <c r="U215" s="140"/>
      <c r="V215" s="138">
        <v>2</v>
      </c>
      <c r="W215" s="184">
        <f t="shared" si="184"/>
        <v>0</v>
      </c>
      <c r="X215" s="141">
        <v>552</v>
      </c>
      <c r="Y215" s="184">
        <f t="shared" si="185"/>
        <v>0</v>
      </c>
      <c r="Z215" s="138"/>
      <c r="AA215" s="187">
        <v>2</v>
      </c>
      <c r="AB215" s="185">
        <f>(P215*AA215)</f>
        <v>0</v>
      </c>
      <c r="AC215" s="388">
        <v>28</v>
      </c>
      <c r="AD215" s="185">
        <f t="shared" si="186"/>
        <v>0</v>
      </c>
      <c r="AE215" s="205">
        <v>2</v>
      </c>
      <c r="AF215" s="206">
        <f>(P215*AE215)</f>
        <v>0</v>
      </c>
      <c r="AG215" s="387">
        <v>140</v>
      </c>
      <c r="AH215" s="206">
        <f t="shared" si="187"/>
        <v>0</v>
      </c>
      <c r="AI215" s="210">
        <v>2</v>
      </c>
      <c r="AJ215" s="200">
        <f>(P215*AI215)</f>
        <v>0</v>
      </c>
      <c r="AK215" s="386">
        <v>128</v>
      </c>
      <c r="AL215" s="200">
        <f t="shared" si="188"/>
        <v>0</v>
      </c>
      <c r="AM215" s="202">
        <v>2</v>
      </c>
      <c r="AN215" s="203">
        <f>(P215*AM215)</f>
        <v>0</v>
      </c>
      <c r="AO215" s="385">
        <v>16</v>
      </c>
      <c r="AP215" s="203">
        <f t="shared" si="189"/>
        <v>0</v>
      </c>
      <c r="AQ215" s="195">
        <v>2</v>
      </c>
      <c r="AR215" s="196">
        <f>(P215*AQ215)</f>
        <v>0</v>
      </c>
      <c r="AS215" s="384">
        <v>32</v>
      </c>
      <c r="AT215" s="196">
        <f t="shared" si="190"/>
        <v>0</v>
      </c>
      <c r="AU215" s="198">
        <v>2</v>
      </c>
      <c r="AV215" s="199">
        <f>(P215*AU215)</f>
        <v>0</v>
      </c>
      <c r="AW215" s="383">
        <v>24</v>
      </c>
      <c r="AX215" s="199">
        <f t="shared" si="191"/>
        <v>0</v>
      </c>
      <c r="AY215" s="189">
        <v>2</v>
      </c>
      <c r="AZ215" s="190">
        <f>(P215*AY215)</f>
        <v>0</v>
      </c>
      <c r="BA215" s="382">
        <v>72</v>
      </c>
      <c r="BB215" s="190">
        <f t="shared" si="192"/>
        <v>0</v>
      </c>
      <c r="BC215" s="192">
        <v>2</v>
      </c>
      <c r="BD215" s="193">
        <f>(P215*BC215)</f>
        <v>0</v>
      </c>
      <c r="BE215" s="381">
        <v>112</v>
      </c>
      <c r="BF215" s="193">
        <f t="shared" si="193"/>
        <v>0</v>
      </c>
      <c r="BI215" s="66"/>
      <c r="BJ215" s="66"/>
      <c r="BK215" s="66"/>
      <c r="BL215" s="66"/>
      <c r="BM215" s="66"/>
      <c r="BN215" s="66"/>
      <c r="BO215" s="66"/>
      <c r="BP215" s="66"/>
      <c r="BQ215" s="66"/>
    </row>
    <row r="216" spans="1:72" ht="42.05" customHeight="1">
      <c r="A216" s="458"/>
      <c r="B216" s="451"/>
      <c r="C216" s="451"/>
      <c r="D216" s="459"/>
      <c r="E216" s="133"/>
      <c r="F216" s="460"/>
      <c r="G216" s="585"/>
      <c r="H216" s="654" t="s">
        <v>335</v>
      </c>
      <c r="I216" s="655"/>
      <c r="J216" s="656"/>
      <c r="K216" s="169" t="s">
        <v>197</v>
      </c>
      <c r="L216" s="96" t="s">
        <v>336</v>
      </c>
      <c r="M216" s="177" t="s">
        <v>329</v>
      </c>
      <c r="N216" s="177" t="s">
        <v>467</v>
      </c>
      <c r="O216" s="177" t="s">
        <v>26</v>
      </c>
      <c r="P216" s="98">
        <v>0</v>
      </c>
      <c r="Q216" s="138"/>
      <c r="R216" s="140"/>
      <c r="S216" s="141"/>
      <c r="T216" s="141"/>
      <c r="U216" s="140"/>
      <c r="V216" s="138">
        <v>2</v>
      </c>
      <c r="W216" s="184">
        <f t="shared" si="184"/>
        <v>0</v>
      </c>
      <c r="X216" s="141">
        <v>552</v>
      </c>
      <c r="Y216" s="184">
        <f t="shared" si="185"/>
        <v>0</v>
      </c>
      <c r="Z216" s="138"/>
      <c r="AA216" s="187">
        <v>2</v>
      </c>
      <c r="AB216" s="185">
        <f>(P216*AA216)</f>
        <v>0</v>
      </c>
      <c r="AC216" s="388">
        <v>28</v>
      </c>
      <c r="AD216" s="185">
        <f t="shared" ref="AD216:AD217" si="194">(AB216*AC216)</f>
        <v>0</v>
      </c>
      <c r="AE216" s="205">
        <v>2</v>
      </c>
      <c r="AF216" s="206">
        <f>(P216*AE216)</f>
        <v>0</v>
      </c>
      <c r="AG216" s="387">
        <v>140</v>
      </c>
      <c r="AH216" s="206">
        <f t="shared" ref="AH216:AH217" si="195">(AF216*AG216)</f>
        <v>0</v>
      </c>
      <c r="AI216" s="210">
        <v>2</v>
      </c>
      <c r="AJ216" s="200">
        <f>(P216*AI216)</f>
        <v>0</v>
      </c>
      <c r="AK216" s="386">
        <v>128</v>
      </c>
      <c r="AL216" s="200">
        <f t="shared" ref="AL216:AL217" si="196">(AJ216*AK216)</f>
        <v>0</v>
      </c>
      <c r="AM216" s="202">
        <v>2</v>
      </c>
      <c r="AN216" s="203">
        <f>(P216*AM216)</f>
        <v>0</v>
      </c>
      <c r="AO216" s="385">
        <v>16</v>
      </c>
      <c r="AP216" s="203">
        <f t="shared" ref="AP216:AP217" si="197">(AN216*AO216)</f>
        <v>0</v>
      </c>
      <c r="AQ216" s="195">
        <v>2</v>
      </c>
      <c r="AR216" s="196">
        <f>(P216*AQ216)</f>
        <v>0</v>
      </c>
      <c r="AS216" s="384">
        <v>32</v>
      </c>
      <c r="AT216" s="196">
        <f t="shared" ref="AT216:AT217" si="198">(AR216*AS216)</f>
        <v>0</v>
      </c>
      <c r="AU216" s="198">
        <v>2</v>
      </c>
      <c r="AV216" s="199">
        <f>(P216*AU216)</f>
        <v>0</v>
      </c>
      <c r="AW216" s="383">
        <v>24</v>
      </c>
      <c r="AX216" s="199">
        <f t="shared" ref="AX216:AX217" si="199">(AV216*AW216)</f>
        <v>0</v>
      </c>
      <c r="AY216" s="189">
        <v>2</v>
      </c>
      <c r="AZ216" s="190">
        <f>(P216*AY216)</f>
        <v>0</v>
      </c>
      <c r="BA216" s="382">
        <v>72</v>
      </c>
      <c r="BB216" s="190">
        <f t="shared" ref="BB216:BB217" si="200">(AZ216*BA216)</f>
        <v>0</v>
      </c>
      <c r="BC216" s="192">
        <v>2</v>
      </c>
      <c r="BD216" s="193">
        <f>(P216*BC216)</f>
        <v>0</v>
      </c>
      <c r="BE216" s="381">
        <v>112</v>
      </c>
      <c r="BF216" s="193">
        <f t="shared" ref="BF216:BF217" si="201">(BD216*BE216)</f>
        <v>0</v>
      </c>
      <c r="BI216" s="66"/>
      <c r="BJ216" s="66"/>
      <c r="BK216" s="66"/>
      <c r="BL216" s="66"/>
      <c r="BM216" s="66"/>
      <c r="BN216" s="66"/>
      <c r="BO216" s="66"/>
      <c r="BP216" s="66"/>
      <c r="BQ216" s="66"/>
    </row>
    <row r="217" spans="1:72" ht="42.05" customHeight="1">
      <c r="A217" s="458"/>
      <c r="B217" s="451"/>
      <c r="C217" s="451"/>
      <c r="D217" s="459"/>
      <c r="E217" s="133"/>
      <c r="F217" s="460"/>
      <c r="G217" s="585"/>
      <c r="H217" s="654" t="s">
        <v>198</v>
      </c>
      <c r="I217" s="655"/>
      <c r="J217" s="656"/>
      <c r="K217" s="169" t="s">
        <v>199</v>
      </c>
      <c r="L217" s="96" t="s">
        <v>337</v>
      </c>
      <c r="M217" s="177" t="s">
        <v>325</v>
      </c>
      <c r="N217" s="177" t="s">
        <v>468</v>
      </c>
      <c r="O217" s="177" t="s">
        <v>26</v>
      </c>
      <c r="P217" s="98">
        <v>0</v>
      </c>
      <c r="Q217" s="138"/>
      <c r="R217" s="140"/>
      <c r="S217" s="141"/>
      <c r="T217" s="141"/>
      <c r="U217" s="140"/>
      <c r="V217" s="138">
        <v>2</v>
      </c>
      <c r="W217" s="140">
        <f t="shared" si="184"/>
        <v>0</v>
      </c>
      <c r="X217" s="141">
        <v>552</v>
      </c>
      <c r="Y217" s="184">
        <f t="shared" si="185"/>
        <v>0</v>
      </c>
      <c r="Z217" s="138"/>
      <c r="AA217" s="187">
        <v>2</v>
      </c>
      <c r="AB217" s="185">
        <f>(P217*AA217)</f>
        <v>0</v>
      </c>
      <c r="AC217" s="388">
        <v>28</v>
      </c>
      <c r="AD217" s="185">
        <f t="shared" si="194"/>
        <v>0</v>
      </c>
      <c r="AE217" s="205">
        <v>2</v>
      </c>
      <c r="AF217" s="206">
        <f>(P217*AE217)</f>
        <v>0</v>
      </c>
      <c r="AG217" s="387">
        <v>140</v>
      </c>
      <c r="AH217" s="206">
        <f t="shared" si="195"/>
        <v>0</v>
      </c>
      <c r="AI217" s="210">
        <v>2</v>
      </c>
      <c r="AJ217" s="200">
        <f>(P217*AI217)</f>
        <v>0</v>
      </c>
      <c r="AK217" s="386">
        <v>128</v>
      </c>
      <c r="AL217" s="200">
        <f t="shared" si="196"/>
        <v>0</v>
      </c>
      <c r="AM217" s="202">
        <v>2</v>
      </c>
      <c r="AN217" s="203">
        <f>(P217*AM217)</f>
        <v>0</v>
      </c>
      <c r="AO217" s="385">
        <v>16</v>
      </c>
      <c r="AP217" s="203">
        <f t="shared" si="197"/>
        <v>0</v>
      </c>
      <c r="AQ217" s="195">
        <v>2</v>
      </c>
      <c r="AR217" s="196">
        <f>(P217*AQ217)</f>
        <v>0</v>
      </c>
      <c r="AS217" s="384">
        <v>32</v>
      </c>
      <c r="AT217" s="196">
        <f t="shared" si="198"/>
        <v>0</v>
      </c>
      <c r="AU217" s="198">
        <v>2</v>
      </c>
      <c r="AV217" s="199">
        <f>(P217*AU217)</f>
        <v>0</v>
      </c>
      <c r="AW217" s="383">
        <v>24</v>
      </c>
      <c r="AX217" s="199">
        <f t="shared" si="199"/>
        <v>0</v>
      </c>
      <c r="AY217" s="189">
        <v>2</v>
      </c>
      <c r="AZ217" s="190">
        <f>(P217*AY217)</f>
        <v>0</v>
      </c>
      <c r="BA217" s="382">
        <v>72</v>
      </c>
      <c r="BB217" s="190">
        <f t="shared" si="200"/>
        <v>0</v>
      </c>
      <c r="BC217" s="192">
        <v>2</v>
      </c>
      <c r="BD217" s="193">
        <f>(P217*BC217)</f>
        <v>0</v>
      </c>
      <c r="BE217" s="381">
        <v>112</v>
      </c>
      <c r="BF217" s="193">
        <f t="shared" si="201"/>
        <v>0</v>
      </c>
      <c r="BI217" s="66"/>
      <c r="BJ217" s="66"/>
      <c r="BK217" s="66"/>
      <c r="BL217" s="66"/>
      <c r="BM217" s="66"/>
      <c r="BN217" s="66"/>
      <c r="BO217" s="66"/>
      <c r="BP217" s="66"/>
      <c r="BQ217" s="66"/>
    </row>
    <row r="218" spans="1:72" s="411" customFormat="1" ht="25.05" customHeight="1">
      <c r="A218" s="15"/>
      <c r="B218" s="15"/>
      <c r="C218" s="15"/>
      <c r="D218" s="15"/>
      <c r="E218" s="15"/>
      <c r="F218" s="15"/>
      <c r="G218" s="15"/>
      <c r="H218" s="70"/>
      <c r="I218" s="70"/>
      <c r="J218" s="408"/>
      <c r="K218" s="70"/>
      <c r="L218" s="71"/>
      <c r="M218" s="71"/>
      <c r="N218" s="71"/>
      <c r="O218" s="71"/>
      <c r="P218" s="70"/>
      <c r="Q218" s="409"/>
      <c r="R218" s="402" t="e">
        <f>SUM(#REF!)</f>
        <v>#REF!</v>
      </c>
      <c r="S218" s="410"/>
      <c r="T218" s="410"/>
      <c r="U218" s="402" t="e">
        <f>SUM(#REF!)</f>
        <v>#REF!</v>
      </c>
      <c r="V218" s="409"/>
      <c r="W218" s="402">
        <f>SUM(W213:W217)</f>
        <v>4990</v>
      </c>
      <c r="X218" s="410"/>
      <c r="Y218" s="402">
        <f>SUM(Y213:Y217)</f>
        <v>2754480</v>
      </c>
      <c r="Z218" s="409"/>
      <c r="AA218" s="409"/>
      <c r="AB218" s="402">
        <f>SUM(AB213:AB217)</f>
        <v>4990</v>
      </c>
      <c r="AC218" s="410"/>
      <c r="AD218" s="402">
        <f>SUM(AD213:AD217)</f>
        <v>139720</v>
      </c>
      <c r="AE218" s="409"/>
      <c r="AF218" s="402">
        <f>SUM(AF213:AF217)</f>
        <v>4990</v>
      </c>
      <c r="AG218" s="410"/>
      <c r="AH218" s="402">
        <f>SUM(AH213:AH217)</f>
        <v>698600</v>
      </c>
      <c r="AI218" s="409"/>
      <c r="AJ218" s="402">
        <f>SUM(AJ213:AJ217)</f>
        <v>4990</v>
      </c>
      <c r="AK218" s="410"/>
      <c r="AL218" s="402">
        <f>SUM(AL213:AL217)</f>
        <v>638720</v>
      </c>
      <c r="AM218" s="409"/>
      <c r="AN218" s="402">
        <f>SUM(AN213:AN217)</f>
        <v>4990</v>
      </c>
      <c r="AO218" s="410"/>
      <c r="AP218" s="402">
        <f>SUM(AP213:AP217)</f>
        <v>79840</v>
      </c>
      <c r="AQ218" s="409"/>
      <c r="AR218" s="402">
        <f>SUM(AR213:AR217)</f>
        <v>4990</v>
      </c>
      <c r="AS218" s="410"/>
      <c r="AT218" s="402">
        <f>SUM(AT213:AT217)</f>
        <v>159680</v>
      </c>
      <c r="AU218" s="409"/>
      <c r="AV218" s="402">
        <f>SUM(AV213:AV217)</f>
        <v>4990</v>
      </c>
      <c r="AW218" s="410"/>
      <c r="AX218" s="402">
        <f>SUM(AX213:AX217)</f>
        <v>119760</v>
      </c>
      <c r="AY218" s="409"/>
      <c r="AZ218" s="402">
        <f>SUM(AZ213:AZ217)</f>
        <v>4990</v>
      </c>
      <c r="BA218" s="410"/>
      <c r="BB218" s="402">
        <f>SUM(BB213:BB217)</f>
        <v>359280</v>
      </c>
      <c r="BC218" s="409"/>
      <c r="BD218" s="402">
        <f>SUM(BD213:BD217)</f>
        <v>4990</v>
      </c>
      <c r="BE218" s="410"/>
      <c r="BF218" s="402">
        <f>SUM(BF213:BF217)</f>
        <v>558880</v>
      </c>
      <c r="BH218" s="393">
        <f>(AD218+AH218+AL218+AP218+AT218+AX218+BB218+BF218)</f>
        <v>2754480</v>
      </c>
      <c r="BI218" s="412"/>
      <c r="BJ218" s="412"/>
      <c r="BK218" s="412"/>
      <c r="BL218" s="412"/>
      <c r="BM218" s="412"/>
      <c r="BN218" s="412"/>
      <c r="BO218" s="412"/>
      <c r="BP218" s="412"/>
      <c r="BQ218" s="412"/>
      <c r="BR218" s="412"/>
      <c r="BS218" s="412"/>
      <c r="BT218" s="412"/>
    </row>
    <row r="219" spans="1:72" s="405" customFormat="1" ht="25.05" customHeight="1">
      <c r="A219" s="15"/>
      <c r="B219" s="15"/>
      <c r="C219" s="15"/>
      <c r="D219" s="15"/>
      <c r="E219" s="15"/>
      <c r="F219" s="15"/>
      <c r="G219" s="15"/>
      <c r="H219" s="17"/>
      <c r="I219" s="17"/>
      <c r="J219" s="126"/>
      <c r="K219" s="17"/>
      <c r="L219" s="19"/>
      <c r="M219" s="19"/>
      <c r="N219" s="19"/>
      <c r="O219" s="19"/>
      <c r="P219" s="17"/>
      <c r="Q219" s="399"/>
      <c r="R219" s="402"/>
      <c r="S219" s="400"/>
      <c r="T219" s="400"/>
      <c r="U219" s="402"/>
      <c r="V219" s="399"/>
      <c r="W219" s="402"/>
      <c r="X219" s="443" t="s">
        <v>414</v>
      </c>
      <c r="Y219" s="407">
        <f>(Y218*4%)</f>
        <v>110179.2</v>
      </c>
      <c r="Z219" s="399"/>
      <c r="AA219" s="399"/>
      <c r="AB219" s="402"/>
      <c r="AC219" s="443"/>
      <c r="AD219" s="407">
        <f>(AD218*4%)</f>
        <v>5588.8</v>
      </c>
      <c r="AE219" s="399"/>
      <c r="AF219" s="402"/>
      <c r="AG219" s="400"/>
      <c r="AH219" s="407">
        <f>(AH218*4%)</f>
        <v>27944</v>
      </c>
      <c r="AI219" s="399"/>
      <c r="AJ219" s="402"/>
      <c r="AK219" s="400"/>
      <c r="AL219" s="407">
        <f>(AL218*4%)</f>
        <v>25548.799999999999</v>
      </c>
      <c r="AM219" s="399"/>
      <c r="AN219" s="402"/>
      <c r="AO219" s="400"/>
      <c r="AP219" s="407">
        <f>(AP218*4%)</f>
        <v>3193.6</v>
      </c>
      <c r="AQ219" s="399"/>
      <c r="AR219" s="402"/>
      <c r="AS219" s="400"/>
      <c r="AT219" s="407">
        <f>(AT218*4%)</f>
        <v>6387.2</v>
      </c>
      <c r="AU219" s="399"/>
      <c r="AV219" s="402"/>
      <c r="AW219" s="400"/>
      <c r="AX219" s="407">
        <f>(AX218*4%)</f>
        <v>4790.4000000000005</v>
      </c>
      <c r="AY219" s="399"/>
      <c r="AZ219" s="402"/>
      <c r="BA219" s="400"/>
      <c r="BB219" s="407">
        <f>(BB218*4%)</f>
        <v>14371.2</v>
      </c>
      <c r="BC219" s="399"/>
      <c r="BD219" s="402"/>
      <c r="BE219" s="400"/>
      <c r="BF219" s="407">
        <f>(BF218*4%)</f>
        <v>22355.200000000001</v>
      </c>
      <c r="BH219" s="39">
        <f t="shared" ref="BH219:BH220" si="202">(AD219+AH219+AL219+AP219+AT219+AX219+BB219+BF219)</f>
        <v>110179.2</v>
      </c>
      <c r="BI219" s="406"/>
      <c r="BJ219" s="406"/>
      <c r="BK219" s="406"/>
      <c r="BL219" s="406"/>
      <c r="BM219" s="406"/>
      <c r="BN219" s="406"/>
      <c r="BO219" s="406"/>
      <c r="BP219" s="406"/>
      <c r="BQ219" s="406"/>
      <c r="BR219" s="406"/>
      <c r="BS219" s="406"/>
      <c r="BT219" s="406"/>
    </row>
    <row r="220" spans="1:72" s="405" customFormat="1" ht="25.05" customHeight="1">
      <c r="A220" s="15"/>
      <c r="B220" s="15"/>
      <c r="C220" s="15"/>
      <c r="D220" s="15"/>
      <c r="E220" s="15"/>
      <c r="F220" s="15"/>
      <c r="G220" s="15"/>
      <c r="H220" s="17"/>
      <c r="I220" s="17"/>
      <c r="J220" s="126"/>
      <c r="K220" s="17"/>
      <c r="L220" s="19"/>
      <c r="M220" s="19"/>
      <c r="N220" s="19"/>
      <c r="O220" s="19"/>
      <c r="P220" s="17"/>
      <c r="Q220" s="399"/>
      <c r="R220" s="402"/>
      <c r="S220" s="400"/>
      <c r="T220" s="400"/>
      <c r="U220" s="402"/>
      <c r="V220" s="399"/>
      <c r="W220" s="402"/>
      <c r="X220" s="443" t="s">
        <v>416</v>
      </c>
      <c r="Y220" s="407">
        <f>(Y218+Y219)</f>
        <v>2864659.2</v>
      </c>
      <c r="Z220" s="399"/>
      <c r="AA220" s="399"/>
      <c r="AB220" s="402"/>
      <c r="AC220" s="443"/>
      <c r="AD220" s="407">
        <f>(AD218+AD219)</f>
        <v>145308.79999999999</v>
      </c>
      <c r="AE220" s="399"/>
      <c r="AF220" s="402"/>
      <c r="AG220" s="400"/>
      <c r="AH220" s="407">
        <f>(AH218+AH219)</f>
        <v>726544</v>
      </c>
      <c r="AI220" s="399"/>
      <c r="AJ220" s="402"/>
      <c r="AK220" s="400"/>
      <c r="AL220" s="407">
        <f>(AL218+AL219)</f>
        <v>664268.80000000005</v>
      </c>
      <c r="AM220" s="399"/>
      <c r="AN220" s="402"/>
      <c r="AO220" s="400"/>
      <c r="AP220" s="407">
        <f>(AP218+AP219)</f>
        <v>83033.600000000006</v>
      </c>
      <c r="AQ220" s="399"/>
      <c r="AR220" s="402"/>
      <c r="AS220" s="400"/>
      <c r="AT220" s="407">
        <f>(AT218+AT219)</f>
        <v>166067.20000000001</v>
      </c>
      <c r="AU220" s="399"/>
      <c r="AV220" s="402"/>
      <c r="AW220" s="400"/>
      <c r="AX220" s="407">
        <f>(AX218+AX219)</f>
        <v>124550.39999999999</v>
      </c>
      <c r="AY220" s="399"/>
      <c r="AZ220" s="402"/>
      <c r="BA220" s="400"/>
      <c r="BB220" s="407">
        <f>(BB218+BB219)</f>
        <v>373651.20000000001</v>
      </c>
      <c r="BC220" s="399"/>
      <c r="BD220" s="402"/>
      <c r="BE220" s="400"/>
      <c r="BF220" s="407">
        <f>(BF218+BF219)</f>
        <v>581235.19999999995</v>
      </c>
      <c r="BH220" s="39">
        <f t="shared" si="202"/>
        <v>2864659.2</v>
      </c>
      <c r="BI220" s="406"/>
      <c r="BJ220" s="406"/>
      <c r="BK220" s="406"/>
      <c r="BL220" s="406"/>
      <c r="BM220" s="406"/>
      <c r="BN220" s="406"/>
      <c r="BO220" s="406"/>
      <c r="BP220" s="406"/>
      <c r="BQ220" s="406"/>
      <c r="BR220" s="406"/>
      <c r="BS220" s="406"/>
      <c r="BT220" s="406"/>
    </row>
    <row r="221" spans="1:72" ht="50" customHeight="1">
      <c r="A221" s="450" t="s">
        <v>496</v>
      </c>
      <c r="B221" s="450" t="s">
        <v>9</v>
      </c>
      <c r="C221" s="450" t="s">
        <v>495</v>
      </c>
      <c r="D221" s="677" t="s">
        <v>7</v>
      </c>
      <c r="E221" s="99"/>
      <c r="F221" s="457" t="s">
        <v>6</v>
      </c>
      <c r="G221" s="679" t="s">
        <v>11</v>
      </c>
      <c r="H221" s="679" t="s">
        <v>0</v>
      </c>
      <c r="I221" s="679"/>
      <c r="J221" s="679"/>
      <c r="K221" s="681" t="s">
        <v>1</v>
      </c>
      <c r="L221" s="681" t="s">
        <v>2</v>
      </c>
      <c r="M221" s="681" t="s">
        <v>229</v>
      </c>
      <c r="N221" s="681" t="s">
        <v>20</v>
      </c>
      <c r="O221" s="681" t="s">
        <v>28</v>
      </c>
      <c r="P221" s="683" t="s">
        <v>12</v>
      </c>
      <c r="Q221" s="488" t="s">
        <v>15</v>
      </c>
      <c r="R221" s="488"/>
      <c r="S221" s="488"/>
      <c r="T221" s="488"/>
      <c r="U221" s="488"/>
      <c r="V221" s="489" t="s">
        <v>347</v>
      </c>
      <c r="W221" s="489"/>
      <c r="X221" s="489"/>
      <c r="Y221" s="489"/>
      <c r="Z221" s="389" t="s">
        <v>19</v>
      </c>
      <c r="AA221" s="490" t="s">
        <v>348</v>
      </c>
      <c r="AB221" s="490"/>
      <c r="AC221" s="490"/>
      <c r="AD221" s="490"/>
      <c r="AE221" s="491" t="s">
        <v>349</v>
      </c>
      <c r="AF221" s="491"/>
      <c r="AG221" s="491"/>
      <c r="AH221" s="491"/>
      <c r="AI221" s="505" t="s">
        <v>350</v>
      </c>
      <c r="AJ221" s="505"/>
      <c r="AK221" s="505"/>
      <c r="AL221" s="505"/>
      <c r="AM221" s="506" t="s">
        <v>351</v>
      </c>
      <c r="AN221" s="506"/>
      <c r="AO221" s="506"/>
      <c r="AP221" s="506"/>
      <c r="AQ221" s="507" t="s">
        <v>352</v>
      </c>
      <c r="AR221" s="507"/>
      <c r="AS221" s="507"/>
      <c r="AT221" s="507"/>
      <c r="AU221" s="508" t="s">
        <v>353</v>
      </c>
      <c r="AV221" s="508"/>
      <c r="AW221" s="508"/>
      <c r="AX221" s="508"/>
      <c r="AY221" s="509" t="s">
        <v>354</v>
      </c>
      <c r="AZ221" s="509"/>
      <c r="BA221" s="509"/>
      <c r="BB221" s="509"/>
      <c r="BC221" s="503" t="s">
        <v>355</v>
      </c>
      <c r="BD221" s="503"/>
      <c r="BE221" s="503"/>
      <c r="BF221" s="503"/>
    </row>
    <row r="222" spans="1:72" ht="42.05" customHeight="1">
      <c r="A222" s="450"/>
      <c r="B222" s="450"/>
      <c r="C222" s="450"/>
      <c r="D222" s="678"/>
      <c r="E222" s="390" t="s">
        <v>8</v>
      </c>
      <c r="F222" s="457"/>
      <c r="G222" s="680"/>
      <c r="H222" s="680"/>
      <c r="I222" s="680"/>
      <c r="J222" s="680"/>
      <c r="K222" s="682"/>
      <c r="L222" s="682"/>
      <c r="M222" s="682"/>
      <c r="N222" s="682"/>
      <c r="O222" s="682"/>
      <c r="P222" s="684"/>
      <c r="Q222" s="477" t="s">
        <v>24</v>
      </c>
      <c r="R222" s="478" t="s">
        <v>23</v>
      </c>
      <c r="S222" s="479" t="s">
        <v>17</v>
      </c>
      <c r="T222" s="479"/>
      <c r="U222" s="478" t="s">
        <v>14</v>
      </c>
      <c r="V222" s="480" t="s">
        <v>53</v>
      </c>
      <c r="W222" s="482" t="s">
        <v>54</v>
      </c>
      <c r="X222" s="492" t="s">
        <v>89</v>
      </c>
      <c r="Y222" s="482" t="s">
        <v>14</v>
      </c>
      <c r="Z222" s="477" t="s">
        <v>25</v>
      </c>
      <c r="AA222" s="494" t="s">
        <v>53</v>
      </c>
      <c r="AB222" s="496" t="s">
        <v>54</v>
      </c>
      <c r="AC222" s="559" t="s">
        <v>89</v>
      </c>
      <c r="AD222" s="496" t="s">
        <v>14</v>
      </c>
      <c r="AE222" s="498" t="s">
        <v>53</v>
      </c>
      <c r="AF222" s="500" t="s">
        <v>54</v>
      </c>
      <c r="AG222" s="641" t="s">
        <v>89</v>
      </c>
      <c r="AH222" s="500" t="s">
        <v>14</v>
      </c>
      <c r="AI222" s="522" t="s">
        <v>53</v>
      </c>
      <c r="AJ222" s="484" t="s">
        <v>54</v>
      </c>
      <c r="AK222" s="629" t="s">
        <v>89</v>
      </c>
      <c r="AL222" s="484" t="s">
        <v>14</v>
      </c>
      <c r="AM222" s="514" t="s">
        <v>53</v>
      </c>
      <c r="AN222" s="467" t="s">
        <v>54</v>
      </c>
      <c r="AO222" s="694" t="s">
        <v>89</v>
      </c>
      <c r="AP222" s="467" t="s">
        <v>14</v>
      </c>
      <c r="AQ222" s="469" t="s">
        <v>53</v>
      </c>
      <c r="AR222" s="471" t="s">
        <v>54</v>
      </c>
      <c r="AS222" s="527" t="s">
        <v>89</v>
      </c>
      <c r="AT222" s="471" t="s">
        <v>14</v>
      </c>
      <c r="AU222" s="473" t="s">
        <v>53</v>
      </c>
      <c r="AV222" s="475" t="s">
        <v>54</v>
      </c>
      <c r="AW222" s="516" t="s">
        <v>89</v>
      </c>
      <c r="AX222" s="475" t="s">
        <v>14</v>
      </c>
      <c r="AY222" s="520" t="s">
        <v>53</v>
      </c>
      <c r="AZ222" s="510" t="s">
        <v>54</v>
      </c>
      <c r="BA222" s="518" t="s">
        <v>89</v>
      </c>
      <c r="BB222" s="510" t="s">
        <v>14</v>
      </c>
      <c r="BC222" s="512" t="s">
        <v>53</v>
      </c>
      <c r="BD222" s="486" t="s">
        <v>54</v>
      </c>
      <c r="BE222" s="525" t="s">
        <v>89</v>
      </c>
      <c r="BF222" s="486" t="s">
        <v>14</v>
      </c>
      <c r="BG222" s="7"/>
      <c r="BI222" s="66"/>
      <c r="BJ222" s="66"/>
      <c r="BK222" s="66"/>
      <c r="BL222" s="66"/>
      <c r="BM222" s="66"/>
      <c r="BN222" s="66"/>
      <c r="BO222" s="66"/>
      <c r="BP222" s="66"/>
      <c r="BQ222" s="66"/>
    </row>
    <row r="223" spans="1:72" ht="40.049999999999997" customHeight="1">
      <c r="A223" s="450"/>
      <c r="B223" s="450"/>
      <c r="C223" s="450"/>
      <c r="D223" s="678"/>
      <c r="E223" s="94"/>
      <c r="F223" s="391"/>
      <c r="G223" s="680"/>
      <c r="H223" s="680"/>
      <c r="I223" s="680"/>
      <c r="J223" s="680"/>
      <c r="K223" s="682"/>
      <c r="L223" s="682"/>
      <c r="M223" s="682"/>
      <c r="N223" s="682"/>
      <c r="O223" s="682"/>
      <c r="P223" s="684"/>
      <c r="Q223" s="477"/>
      <c r="R223" s="478"/>
      <c r="S223" s="146" t="s">
        <v>16</v>
      </c>
      <c r="T223" s="146" t="s">
        <v>18</v>
      </c>
      <c r="U223" s="478"/>
      <c r="V223" s="481"/>
      <c r="W223" s="483"/>
      <c r="X223" s="493"/>
      <c r="Y223" s="483"/>
      <c r="Z223" s="477"/>
      <c r="AA223" s="495"/>
      <c r="AB223" s="497"/>
      <c r="AC223" s="688"/>
      <c r="AD223" s="497"/>
      <c r="AE223" s="499"/>
      <c r="AF223" s="501"/>
      <c r="AG223" s="687"/>
      <c r="AH223" s="501"/>
      <c r="AI223" s="523"/>
      <c r="AJ223" s="485"/>
      <c r="AK223" s="689"/>
      <c r="AL223" s="485"/>
      <c r="AM223" s="515"/>
      <c r="AN223" s="468"/>
      <c r="AO223" s="695"/>
      <c r="AP223" s="468"/>
      <c r="AQ223" s="470"/>
      <c r="AR223" s="472"/>
      <c r="AS223" s="528"/>
      <c r="AT223" s="472"/>
      <c r="AU223" s="474"/>
      <c r="AV223" s="476"/>
      <c r="AW223" s="517"/>
      <c r="AX223" s="476"/>
      <c r="AY223" s="521"/>
      <c r="AZ223" s="511"/>
      <c r="BA223" s="519"/>
      <c r="BB223" s="511"/>
      <c r="BC223" s="513"/>
      <c r="BD223" s="487"/>
      <c r="BE223" s="526"/>
      <c r="BF223" s="487"/>
      <c r="BG223" s="7"/>
      <c r="BI223" s="66"/>
      <c r="BJ223" s="66"/>
      <c r="BK223" s="66"/>
      <c r="BL223" s="66"/>
      <c r="BM223" s="66"/>
      <c r="BN223" s="66"/>
      <c r="BO223" s="66"/>
      <c r="BP223" s="66"/>
      <c r="BQ223" s="66"/>
    </row>
    <row r="224" spans="1:72" ht="42.05" customHeight="1">
      <c r="A224" s="458">
        <v>6</v>
      </c>
      <c r="B224" s="451" t="s">
        <v>226</v>
      </c>
      <c r="C224" s="451" t="s">
        <v>37</v>
      </c>
      <c r="D224" s="459" t="s">
        <v>200</v>
      </c>
      <c r="E224" s="133">
        <v>20</v>
      </c>
      <c r="F224" s="460">
        <v>445</v>
      </c>
      <c r="G224" s="585" t="s">
        <v>406</v>
      </c>
      <c r="H224" s="587" t="s">
        <v>201</v>
      </c>
      <c r="I224" s="587"/>
      <c r="J224" s="588"/>
      <c r="K224" s="166" t="s">
        <v>208</v>
      </c>
      <c r="L224" s="96" t="s">
        <v>339</v>
      </c>
      <c r="M224" s="177" t="s">
        <v>338</v>
      </c>
      <c r="N224" s="177" t="s">
        <v>482</v>
      </c>
      <c r="O224" s="177" t="s">
        <v>26</v>
      </c>
      <c r="P224" s="647">
        <v>5.9</v>
      </c>
      <c r="Q224" s="138">
        <v>1</v>
      </c>
      <c r="R224" s="140">
        <f>(P224*Q224)</f>
        <v>5.9</v>
      </c>
      <c r="S224" s="141">
        <v>445</v>
      </c>
      <c r="T224" s="141">
        <v>445</v>
      </c>
      <c r="U224" s="140">
        <f>(R224*(S224+T224))</f>
        <v>5251</v>
      </c>
      <c r="V224" s="567">
        <v>122</v>
      </c>
      <c r="W224" s="580">
        <f>(P224*V224)</f>
        <v>719.80000000000007</v>
      </c>
      <c r="X224" s="582">
        <v>1124</v>
      </c>
      <c r="Y224" s="580">
        <f>(W224*X224)</f>
        <v>809055.20000000007</v>
      </c>
      <c r="Z224" s="138">
        <v>1</v>
      </c>
      <c r="AA224" s="556">
        <v>122</v>
      </c>
      <c r="AB224" s="553">
        <f>(P224*AA224)</f>
        <v>719.80000000000007</v>
      </c>
      <c r="AC224" s="649">
        <v>188</v>
      </c>
      <c r="AD224" s="553">
        <f>(AB224*AC224)</f>
        <v>135322.40000000002</v>
      </c>
      <c r="AE224" s="564">
        <v>122</v>
      </c>
      <c r="AF224" s="561">
        <f>(P224*AE224)</f>
        <v>719.80000000000007</v>
      </c>
      <c r="AG224" s="644">
        <v>80</v>
      </c>
      <c r="AH224" s="561">
        <f>(AF224*AG224)</f>
        <v>57584.000000000007</v>
      </c>
      <c r="AI224" s="659">
        <v>122</v>
      </c>
      <c r="AJ224" s="632">
        <f>(P224*AI224)</f>
        <v>719.80000000000007</v>
      </c>
      <c r="AK224" s="635">
        <v>100</v>
      </c>
      <c r="AL224" s="632">
        <f>(AJ224*AK224)</f>
        <v>71980</v>
      </c>
      <c r="AM224" s="711">
        <v>122</v>
      </c>
      <c r="AN224" s="638">
        <f>(P224*AM224)</f>
        <v>719.80000000000007</v>
      </c>
      <c r="AO224" s="708">
        <v>40</v>
      </c>
      <c r="AP224" s="638">
        <f>(AN224*AO224)</f>
        <v>28792.000000000004</v>
      </c>
      <c r="AQ224" s="728">
        <v>122</v>
      </c>
      <c r="AR224" s="720">
        <f>(P224*AQ224)</f>
        <v>719.80000000000007</v>
      </c>
      <c r="AS224" s="723">
        <v>80</v>
      </c>
      <c r="AT224" s="720">
        <f>(AR224*AS224)</f>
        <v>57584.000000000007</v>
      </c>
      <c r="AU224" s="668">
        <v>122</v>
      </c>
      <c r="AV224" s="660">
        <f>(P224*AU224)</f>
        <v>719.80000000000007</v>
      </c>
      <c r="AW224" s="663">
        <v>80</v>
      </c>
      <c r="AX224" s="660">
        <f>(AV224*AW224)</f>
        <v>57584.000000000007</v>
      </c>
      <c r="AY224" s="607">
        <v>122</v>
      </c>
      <c r="AZ224" s="604">
        <f>(P224*AY224)</f>
        <v>719.80000000000007</v>
      </c>
      <c r="BA224" s="601">
        <v>40</v>
      </c>
      <c r="BB224" s="604">
        <f>(AZ224*BA224)</f>
        <v>28792.000000000004</v>
      </c>
      <c r="BC224" s="616">
        <v>122</v>
      </c>
      <c r="BD224" s="613">
        <f>(P224*BC224)</f>
        <v>719.80000000000007</v>
      </c>
      <c r="BE224" s="610">
        <v>516</v>
      </c>
      <c r="BF224" s="613">
        <f>(BD224*BE224)</f>
        <v>371416.80000000005</v>
      </c>
      <c r="BI224" s="66"/>
      <c r="BJ224" s="66"/>
      <c r="BK224" s="66"/>
      <c r="BL224" s="66"/>
      <c r="BM224" s="66"/>
      <c r="BN224" s="66"/>
      <c r="BO224" s="66"/>
      <c r="BP224" s="66"/>
      <c r="BQ224" s="66"/>
    </row>
    <row r="225" spans="1:72" ht="42.05" customHeight="1">
      <c r="A225" s="458"/>
      <c r="B225" s="451"/>
      <c r="C225" s="451"/>
      <c r="D225" s="459"/>
      <c r="E225" s="133"/>
      <c r="F225" s="460"/>
      <c r="G225" s="585"/>
      <c r="H225" s="587" t="s">
        <v>202</v>
      </c>
      <c r="I225" s="587"/>
      <c r="J225" s="587"/>
      <c r="K225" s="166" t="s">
        <v>209</v>
      </c>
      <c r="L225" s="96" t="s">
        <v>339</v>
      </c>
      <c r="M225" s="177" t="s">
        <v>338</v>
      </c>
      <c r="N225" s="177" t="s">
        <v>483</v>
      </c>
      <c r="O225" s="177" t="s">
        <v>26</v>
      </c>
      <c r="P225" s="648"/>
      <c r="Q225" s="138"/>
      <c r="R225" s="140"/>
      <c r="S225" s="141"/>
      <c r="T225" s="141"/>
      <c r="U225" s="140"/>
      <c r="V225" s="568"/>
      <c r="W225" s="581"/>
      <c r="X225" s="583"/>
      <c r="Y225" s="581"/>
      <c r="Z225" s="138"/>
      <c r="AA225" s="557"/>
      <c r="AB225" s="554"/>
      <c r="AC225" s="650"/>
      <c r="AD225" s="554"/>
      <c r="AE225" s="565"/>
      <c r="AF225" s="562"/>
      <c r="AG225" s="645"/>
      <c r="AH225" s="562"/>
      <c r="AI225" s="692"/>
      <c r="AJ225" s="633"/>
      <c r="AK225" s="636"/>
      <c r="AL225" s="633"/>
      <c r="AM225" s="712"/>
      <c r="AN225" s="639"/>
      <c r="AO225" s="709"/>
      <c r="AP225" s="639"/>
      <c r="AQ225" s="729"/>
      <c r="AR225" s="721"/>
      <c r="AS225" s="724"/>
      <c r="AT225" s="721"/>
      <c r="AU225" s="693"/>
      <c r="AV225" s="661"/>
      <c r="AW225" s="664"/>
      <c r="AX225" s="661"/>
      <c r="AY225" s="608"/>
      <c r="AZ225" s="605"/>
      <c r="BA225" s="602"/>
      <c r="BB225" s="605"/>
      <c r="BC225" s="617"/>
      <c r="BD225" s="614"/>
      <c r="BE225" s="611"/>
      <c r="BF225" s="614"/>
      <c r="BI225" s="66"/>
      <c r="BJ225" s="66"/>
      <c r="BK225" s="66"/>
      <c r="BL225" s="66"/>
      <c r="BM225" s="66"/>
      <c r="BN225" s="66"/>
      <c r="BO225" s="66"/>
      <c r="BP225" s="66"/>
      <c r="BQ225" s="66"/>
    </row>
    <row r="226" spans="1:72" ht="42.05" customHeight="1">
      <c r="A226" s="458"/>
      <c r="B226" s="451"/>
      <c r="C226" s="451"/>
      <c r="D226" s="459"/>
      <c r="E226" s="133"/>
      <c r="F226" s="460"/>
      <c r="G226" s="585"/>
      <c r="H226" s="654" t="s">
        <v>203</v>
      </c>
      <c r="I226" s="655"/>
      <c r="J226" s="656"/>
      <c r="K226" s="166" t="s">
        <v>210</v>
      </c>
      <c r="L226" s="96" t="s">
        <v>339</v>
      </c>
      <c r="M226" s="177" t="s">
        <v>338</v>
      </c>
      <c r="N226" s="177" t="s">
        <v>484</v>
      </c>
      <c r="O226" s="177" t="s">
        <v>26</v>
      </c>
      <c r="P226" s="648"/>
      <c r="Q226" s="138"/>
      <c r="R226" s="140"/>
      <c r="S226" s="141"/>
      <c r="T226" s="141"/>
      <c r="U226" s="140"/>
      <c r="V226" s="568"/>
      <c r="W226" s="581"/>
      <c r="X226" s="583"/>
      <c r="Y226" s="581"/>
      <c r="Z226" s="138"/>
      <c r="AA226" s="557"/>
      <c r="AB226" s="554"/>
      <c r="AC226" s="650"/>
      <c r="AD226" s="554"/>
      <c r="AE226" s="565"/>
      <c r="AF226" s="562"/>
      <c r="AG226" s="645"/>
      <c r="AH226" s="562"/>
      <c r="AI226" s="692"/>
      <c r="AJ226" s="633"/>
      <c r="AK226" s="636"/>
      <c r="AL226" s="633"/>
      <c r="AM226" s="712"/>
      <c r="AN226" s="639"/>
      <c r="AO226" s="709"/>
      <c r="AP226" s="639"/>
      <c r="AQ226" s="729"/>
      <c r="AR226" s="721"/>
      <c r="AS226" s="724"/>
      <c r="AT226" s="721"/>
      <c r="AU226" s="693"/>
      <c r="AV226" s="661"/>
      <c r="AW226" s="664"/>
      <c r="AX226" s="661"/>
      <c r="AY226" s="608"/>
      <c r="AZ226" s="605"/>
      <c r="BA226" s="602"/>
      <c r="BB226" s="605"/>
      <c r="BC226" s="617"/>
      <c r="BD226" s="614"/>
      <c r="BE226" s="611"/>
      <c r="BF226" s="614"/>
      <c r="BI226" s="66"/>
      <c r="BJ226" s="66"/>
      <c r="BK226" s="66"/>
      <c r="BL226" s="66"/>
      <c r="BM226" s="66"/>
      <c r="BN226" s="66"/>
      <c r="BO226" s="66"/>
      <c r="BP226" s="66"/>
      <c r="BQ226" s="66"/>
    </row>
    <row r="227" spans="1:72" ht="42.05" customHeight="1">
      <c r="A227" s="458"/>
      <c r="B227" s="451"/>
      <c r="C227" s="451"/>
      <c r="D227" s="459"/>
      <c r="E227" s="133"/>
      <c r="F227" s="460"/>
      <c r="G227" s="585"/>
      <c r="H227" s="654" t="s">
        <v>204</v>
      </c>
      <c r="I227" s="690"/>
      <c r="J227" s="691"/>
      <c r="K227" s="166" t="s">
        <v>211</v>
      </c>
      <c r="L227" s="96" t="s">
        <v>339</v>
      </c>
      <c r="M227" s="177" t="s">
        <v>338</v>
      </c>
      <c r="N227" s="177" t="s">
        <v>485</v>
      </c>
      <c r="O227" s="177" t="s">
        <v>26</v>
      </c>
      <c r="P227" s="648"/>
      <c r="Q227" s="138"/>
      <c r="R227" s="140"/>
      <c r="S227" s="141"/>
      <c r="T227" s="141"/>
      <c r="U227" s="140"/>
      <c r="V227" s="568"/>
      <c r="W227" s="581"/>
      <c r="X227" s="583"/>
      <c r="Y227" s="581"/>
      <c r="Z227" s="138"/>
      <c r="AA227" s="557"/>
      <c r="AB227" s="554"/>
      <c r="AC227" s="650"/>
      <c r="AD227" s="554"/>
      <c r="AE227" s="565"/>
      <c r="AF227" s="562"/>
      <c r="AG227" s="645"/>
      <c r="AH227" s="562"/>
      <c r="AI227" s="692"/>
      <c r="AJ227" s="633"/>
      <c r="AK227" s="636"/>
      <c r="AL227" s="633"/>
      <c r="AM227" s="712"/>
      <c r="AN227" s="639"/>
      <c r="AO227" s="709"/>
      <c r="AP227" s="639"/>
      <c r="AQ227" s="729"/>
      <c r="AR227" s="721"/>
      <c r="AS227" s="724"/>
      <c r="AT227" s="721"/>
      <c r="AU227" s="693"/>
      <c r="AV227" s="661"/>
      <c r="AW227" s="664"/>
      <c r="AX227" s="661"/>
      <c r="AY227" s="608"/>
      <c r="AZ227" s="605"/>
      <c r="BA227" s="602"/>
      <c r="BB227" s="605"/>
      <c r="BC227" s="617"/>
      <c r="BD227" s="614"/>
      <c r="BE227" s="611"/>
      <c r="BF227" s="614"/>
      <c r="BI227" s="66"/>
      <c r="BJ227" s="66"/>
      <c r="BK227" s="66"/>
      <c r="BL227" s="66"/>
      <c r="BM227" s="66"/>
      <c r="BN227" s="66"/>
      <c r="BO227" s="66"/>
      <c r="BP227" s="66"/>
      <c r="BQ227" s="66"/>
    </row>
    <row r="228" spans="1:72" ht="42.05" customHeight="1">
      <c r="A228" s="458"/>
      <c r="B228" s="451"/>
      <c r="C228" s="451"/>
      <c r="D228" s="459"/>
      <c r="E228" s="133"/>
      <c r="F228" s="460"/>
      <c r="G228" s="585"/>
      <c r="H228" s="654" t="s">
        <v>205</v>
      </c>
      <c r="I228" s="655"/>
      <c r="J228" s="656"/>
      <c r="K228" s="166" t="s">
        <v>212</v>
      </c>
      <c r="L228" s="96" t="s">
        <v>339</v>
      </c>
      <c r="M228" s="177" t="s">
        <v>338</v>
      </c>
      <c r="N228" s="177" t="s">
        <v>486</v>
      </c>
      <c r="O228" s="177" t="s">
        <v>26</v>
      </c>
      <c r="P228" s="648"/>
      <c r="Q228" s="138"/>
      <c r="R228" s="140"/>
      <c r="S228" s="141"/>
      <c r="T228" s="141"/>
      <c r="U228" s="140"/>
      <c r="V228" s="568"/>
      <c r="W228" s="581"/>
      <c r="X228" s="583"/>
      <c r="Y228" s="581"/>
      <c r="Z228" s="138"/>
      <c r="AA228" s="557"/>
      <c r="AB228" s="554"/>
      <c r="AC228" s="650"/>
      <c r="AD228" s="554"/>
      <c r="AE228" s="565"/>
      <c r="AF228" s="562"/>
      <c r="AG228" s="645"/>
      <c r="AH228" s="562"/>
      <c r="AI228" s="692"/>
      <c r="AJ228" s="633"/>
      <c r="AK228" s="636"/>
      <c r="AL228" s="633"/>
      <c r="AM228" s="712"/>
      <c r="AN228" s="639"/>
      <c r="AO228" s="709"/>
      <c r="AP228" s="639"/>
      <c r="AQ228" s="729"/>
      <c r="AR228" s="721"/>
      <c r="AS228" s="724"/>
      <c r="AT228" s="721"/>
      <c r="AU228" s="693"/>
      <c r="AV228" s="661"/>
      <c r="AW228" s="664"/>
      <c r="AX228" s="661"/>
      <c r="AY228" s="608"/>
      <c r="AZ228" s="605"/>
      <c r="BA228" s="602"/>
      <c r="BB228" s="605"/>
      <c r="BC228" s="617"/>
      <c r="BD228" s="614"/>
      <c r="BE228" s="611"/>
      <c r="BF228" s="614"/>
      <c r="BI228" s="66"/>
      <c r="BJ228" s="66"/>
      <c r="BK228" s="66"/>
      <c r="BL228" s="66"/>
      <c r="BM228" s="66"/>
      <c r="BN228" s="66"/>
      <c r="BO228" s="66"/>
      <c r="BP228" s="66"/>
      <c r="BQ228" s="66"/>
    </row>
    <row r="229" spans="1:72" ht="42.05" customHeight="1">
      <c r="A229" s="458"/>
      <c r="B229" s="451"/>
      <c r="C229" s="451"/>
      <c r="D229" s="459"/>
      <c r="E229" s="133"/>
      <c r="F229" s="460"/>
      <c r="G229" s="585"/>
      <c r="H229" s="654" t="s">
        <v>206</v>
      </c>
      <c r="I229" s="655"/>
      <c r="J229" s="656"/>
      <c r="K229" s="166" t="s">
        <v>213</v>
      </c>
      <c r="L229" s="96" t="s">
        <v>339</v>
      </c>
      <c r="M229" s="177" t="s">
        <v>338</v>
      </c>
      <c r="N229" s="177" t="s">
        <v>487</v>
      </c>
      <c r="O229" s="177" t="s">
        <v>26</v>
      </c>
      <c r="P229" s="593"/>
      <c r="Q229" s="138"/>
      <c r="R229" s="140"/>
      <c r="S229" s="141"/>
      <c r="T229" s="141"/>
      <c r="U229" s="140"/>
      <c r="V229" s="569"/>
      <c r="W229" s="620"/>
      <c r="X229" s="619"/>
      <c r="Y229" s="620"/>
      <c r="Z229" s="138"/>
      <c r="AA229" s="558"/>
      <c r="AB229" s="555"/>
      <c r="AC229" s="651"/>
      <c r="AD229" s="555"/>
      <c r="AE229" s="566"/>
      <c r="AF229" s="563"/>
      <c r="AG229" s="646"/>
      <c r="AH229" s="563"/>
      <c r="AI229" s="631"/>
      <c r="AJ229" s="634"/>
      <c r="AK229" s="637"/>
      <c r="AL229" s="634"/>
      <c r="AM229" s="706"/>
      <c r="AN229" s="640"/>
      <c r="AO229" s="710"/>
      <c r="AP229" s="640"/>
      <c r="AQ229" s="718"/>
      <c r="AR229" s="722"/>
      <c r="AS229" s="725"/>
      <c r="AT229" s="722"/>
      <c r="AU229" s="669"/>
      <c r="AV229" s="662"/>
      <c r="AW229" s="665"/>
      <c r="AX229" s="662"/>
      <c r="AY229" s="609"/>
      <c r="AZ229" s="606"/>
      <c r="BA229" s="603"/>
      <c r="BB229" s="606"/>
      <c r="BC229" s="618"/>
      <c r="BD229" s="615"/>
      <c r="BE229" s="612"/>
      <c r="BF229" s="615"/>
      <c r="BI229" s="66"/>
      <c r="BJ229" s="66"/>
      <c r="BK229" s="66"/>
      <c r="BL229" s="66"/>
      <c r="BM229" s="66"/>
      <c r="BN229" s="66"/>
      <c r="BO229" s="66"/>
      <c r="BP229" s="66"/>
      <c r="BQ229" s="66"/>
    </row>
    <row r="230" spans="1:72" s="405" customFormat="1" ht="25.05" customHeight="1">
      <c r="A230" s="15"/>
      <c r="B230" s="15"/>
      <c r="C230" s="15"/>
      <c r="D230" s="15"/>
      <c r="E230" s="15"/>
      <c r="F230" s="15"/>
      <c r="G230" s="15"/>
      <c r="H230" s="17"/>
      <c r="I230" s="17"/>
      <c r="J230" s="126"/>
      <c r="K230" s="17"/>
      <c r="L230" s="19"/>
      <c r="M230" s="19"/>
      <c r="N230" s="19"/>
      <c r="O230" s="19"/>
      <c r="P230" s="17"/>
      <c r="Q230" s="399"/>
      <c r="R230" s="395"/>
      <c r="S230" s="400"/>
      <c r="T230" s="400"/>
      <c r="U230" s="398"/>
      <c r="V230" s="401"/>
      <c r="W230" s="402">
        <f>SUM(W224:W229)</f>
        <v>719.80000000000007</v>
      </c>
      <c r="X230" s="403"/>
      <c r="Y230" s="402">
        <f>SUM(Y224:Y229)</f>
        <v>809055.20000000007</v>
      </c>
      <c r="Z230" s="401"/>
      <c r="AA230" s="401"/>
      <c r="AB230" s="402">
        <f>SUM(AB224:AB229)</f>
        <v>719.80000000000007</v>
      </c>
      <c r="AC230" s="403"/>
      <c r="AD230" s="402">
        <f>SUM(AD224:AD229)</f>
        <v>135322.40000000002</v>
      </c>
      <c r="AE230" s="401"/>
      <c r="AF230" s="402">
        <f>SUM(AF224:AF229)</f>
        <v>719.80000000000007</v>
      </c>
      <c r="AG230" s="403"/>
      <c r="AH230" s="402">
        <f>SUM(AH224:AH229)</f>
        <v>57584.000000000007</v>
      </c>
      <c r="AI230" s="401"/>
      <c r="AJ230" s="402">
        <f>SUM(AJ224:AJ229)</f>
        <v>719.80000000000007</v>
      </c>
      <c r="AK230" s="403"/>
      <c r="AL230" s="402">
        <f>SUM(AL224:AL229)</f>
        <v>71980</v>
      </c>
      <c r="AM230" s="401"/>
      <c r="AN230" s="402">
        <f>SUM(AN224:AN229)</f>
        <v>719.80000000000007</v>
      </c>
      <c r="AO230" s="403"/>
      <c r="AP230" s="402">
        <f>SUM(AP224:AP229)</f>
        <v>28792.000000000004</v>
      </c>
      <c r="AQ230" s="401"/>
      <c r="AR230" s="402">
        <f>SUM(AR224:AR229)</f>
        <v>719.80000000000007</v>
      </c>
      <c r="AS230" s="403"/>
      <c r="AT230" s="402">
        <f>SUM(AT224:AT229)</f>
        <v>57584.000000000007</v>
      </c>
      <c r="AU230" s="401"/>
      <c r="AV230" s="402">
        <f>SUM(AV224:AV229)</f>
        <v>719.80000000000007</v>
      </c>
      <c r="AW230" s="403"/>
      <c r="AX230" s="402">
        <f>SUM(AX224:AX229)</f>
        <v>57584.000000000007</v>
      </c>
      <c r="AY230" s="401"/>
      <c r="AZ230" s="402">
        <f>SUM(AZ224:AZ229)</f>
        <v>719.80000000000007</v>
      </c>
      <c r="BA230" s="403"/>
      <c r="BB230" s="402">
        <f>SUM(BB224:BB229)</f>
        <v>28792.000000000004</v>
      </c>
      <c r="BC230" s="401"/>
      <c r="BD230" s="402">
        <f>SUM(BD224:BD229)</f>
        <v>719.80000000000007</v>
      </c>
      <c r="BE230" s="403"/>
      <c r="BF230" s="402">
        <f>SUM(BF224:BF229)</f>
        <v>371416.80000000005</v>
      </c>
      <c r="BH230" s="393">
        <f>(AD230+AH230+AL230+AP230+AT230+AX230+BB230+BF230)</f>
        <v>809055.20000000007</v>
      </c>
      <c r="BI230" s="406"/>
      <c r="BJ230" s="406"/>
      <c r="BK230" s="406"/>
      <c r="BL230" s="406"/>
      <c r="BM230" s="406"/>
      <c r="BN230" s="406"/>
      <c r="BO230" s="406"/>
      <c r="BP230" s="406"/>
      <c r="BQ230" s="406"/>
      <c r="BR230" s="406"/>
      <c r="BS230" s="406"/>
      <c r="BT230" s="406"/>
    </row>
    <row r="231" spans="1:72" s="405" customFormat="1" ht="25.05" customHeight="1">
      <c r="A231" s="15"/>
      <c r="B231" s="15"/>
      <c r="C231" s="15"/>
      <c r="D231" s="15"/>
      <c r="E231" s="15"/>
      <c r="F231" s="15"/>
      <c r="G231" s="15"/>
      <c r="H231" s="17"/>
      <c r="I231" s="17"/>
      <c r="J231" s="126"/>
      <c r="K231" s="17"/>
      <c r="L231" s="19"/>
      <c r="M231" s="19"/>
      <c r="N231" s="19"/>
      <c r="O231" s="19"/>
      <c r="P231" s="17"/>
      <c r="Q231" s="399"/>
      <c r="R231" s="402"/>
      <c r="S231" s="400"/>
      <c r="T231" s="400"/>
      <c r="U231" s="402"/>
      <c r="V231" s="399"/>
      <c r="W231" s="402"/>
      <c r="X231" s="443" t="s">
        <v>414</v>
      </c>
      <c r="Y231" s="407">
        <f>(Y230*4%)</f>
        <v>32362.208000000002</v>
      </c>
      <c r="Z231" s="399"/>
      <c r="AA231" s="399"/>
      <c r="AB231" s="402"/>
      <c r="AC231" s="443"/>
      <c r="AD231" s="407">
        <f>(AD230*4%)</f>
        <v>5412.8960000000006</v>
      </c>
      <c r="AE231" s="399"/>
      <c r="AF231" s="402"/>
      <c r="AG231" s="400"/>
      <c r="AH231" s="407">
        <f>(AH230*4%)</f>
        <v>2303.36</v>
      </c>
      <c r="AI231" s="399"/>
      <c r="AJ231" s="402"/>
      <c r="AK231" s="400"/>
      <c r="AL231" s="407">
        <f>(AL230*4%)</f>
        <v>2879.2000000000003</v>
      </c>
      <c r="AM231" s="399"/>
      <c r="AN231" s="402"/>
      <c r="AO231" s="400"/>
      <c r="AP231" s="407">
        <f>(AP230*4%)</f>
        <v>1151.68</v>
      </c>
      <c r="AQ231" s="399"/>
      <c r="AR231" s="402"/>
      <c r="AS231" s="400"/>
      <c r="AT231" s="407">
        <f>(AT230*4%)</f>
        <v>2303.36</v>
      </c>
      <c r="AU231" s="399"/>
      <c r="AV231" s="402"/>
      <c r="AW231" s="400"/>
      <c r="AX231" s="407">
        <f>(AX230*4%)</f>
        <v>2303.36</v>
      </c>
      <c r="AY231" s="399"/>
      <c r="AZ231" s="402"/>
      <c r="BA231" s="400"/>
      <c r="BB231" s="407">
        <f>(BB230*4%)</f>
        <v>1151.68</v>
      </c>
      <c r="BC231" s="399"/>
      <c r="BD231" s="402"/>
      <c r="BE231" s="400"/>
      <c r="BF231" s="407">
        <f>(BF230*4%)</f>
        <v>14856.672000000002</v>
      </c>
      <c r="BH231" s="39">
        <f t="shared" ref="BH231:BH232" si="203">(AD231+AH231+AL231+AP231+AT231+AX231+BB231+BF231)</f>
        <v>32362.208000000006</v>
      </c>
      <c r="BI231" s="406"/>
      <c r="BJ231" s="406"/>
      <c r="BK231" s="406"/>
      <c r="BL231" s="406"/>
      <c r="BM231" s="406"/>
      <c r="BN231" s="406"/>
      <c r="BO231" s="406"/>
      <c r="BP231" s="406"/>
      <c r="BQ231" s="406"/>
      <c r="BR231" s="406"/>
      <c r="BS231" s="406"/>
      <c r="BT231" s="406"/>
    </row>
    <row r="232" spans="1:72" s="405" customFormat="1" ht="25.05" customHeight="1">
      <c r="A232" s="15"/>
      <c r="B232" s="15"/>
      <c r="C232" s="15"/>
      <c r="D232" s="15"/>
      <c r="E232" s="15"/>
      <c r="F232" s="15"/>
      <c r="G232" s="15"/>
      <c r="H232" s="17"/>
      <c r="I232" s="17"/>
      <c r="J232" s="126"/>
      <c r="K232" s="17"/>
      <c r="L232" s="19"/>
      <c r="M232" s="19"/>
      <c r="N232" s="19"/>
      <c r="O232" s="19"/>
      <c r="P232" s="17"/>
      <c r="Q232" s="399"/>
      <c r="R232" s="402"/>
      <c r="S232" s="400"/>
      <c r="T232" s="400"/>
      <c r="U232" s="402"/>
      <c r="V232" s="399"/>
      <c r="W232" s="402"/>
      <c r="X232" s="443" t="s">
        <v>416</v>
      </c>
      <c r="Y232" s="407">
        <f>(Y230+Y231)</f>
        <v>841417.40800000005</v>
      </c>
      <c r="Z232" s="399"/>
      <c r="AA232" s="399"/>
      <c r="AB232" s="402"/>
      <c r="AC232" s="443"/>
      <c r="AD232" s="407">
        <f>(AD230+AD231)</f>
        <v>140735.29600000003</v>
      </c>
      <c r="AE232" s="399"/>
      <c r="AF232" s="402"/>
      <c r="AG232" s="400"/>
      <c r="AH232" s="407">
        <f>(AH230+AH231)</f>
        <v>59887.360000000008</v>
      </c>
      <c r="AI232" s="399"/>
      <c r="AJ232" s="402"/>
      <c r="AK232" s="400"/>
      <c r="AL232" s="407">
        <f>(AL230+AL231)</f>
        <v>74859.199999999997</v>
      </c>
      <c r="AM232" s="399"/>
      <c r="AN232" s="402"/>
      <c r="AO232" s="400"/>
      <c r="AP232" s="407">
        <f>(AP230+AP231)</f>
        <v>29943.680000000004</v>
      </c>
      <c r="AQ232" s="399"/>
      <c r="AR232" s="402"/>
      <c r="AS232" s="400"/>
      <c r="AT232" s="407">
        <f>(AT230+AT231)</f>
        <v>59887.360000000008</v>
      </c>
      <c r="AU232" s="399"/>
      <c r="AV232" s="402"/>
      <c r="AW232" s="400"/>
      <c r="AX232" s="407">
        <f>(AX230+AX231)</f>
        <v>59887.360000000008</v>
      </c>
      <c r="AY232" s="399"/>
      <c r="AZ232" s="402"/>
      <c r="BA232" s="400"/>
      <c r="BB232" s="407">
        <f>(BB230+BB231)</f>
        <v>29943.680000000004</v>
      </c>
      <c r="BC232" s="399"/>
      <c r="BD232" s="402"/>
      <c r="BE232" s="400"/>
      <c r="BF232" s="407">
        <f>(BF230+BF231)</f>
        <v>386273.47200000007</v>
      </c>
      <c r="BH232" s="39">
        <f t="shared" si="203"/>
        <v>841417.40800000005</v>
      </c>
      <c r="BI232" s="406"/>
      <c r="BJ232" s="406"/>
      <c r="BK232" s="406"/>
      <c r="BL232" s="406"/>
      <c r="BM232" s="406"/>
      <c r="BN232" s="406"/>
      <c r="BO232" s="406"/>
      <c r="BP232" s="406"/>
      <c r="BQ232" s="406"/>
      <c r="BR232" s="406"/>
      <c r="BS232" s="406"/>
      <c r="BT232" s="406"/>
    </row>
    <row r="233" spans="1:72" ht="50" customHeight="1">
      <c r="A233" s="450" t="s">
        <v>496</v>
      </c>
      <c r="B233" s="450" t="s">
        <v>9</v>
      </c>
      <c r="C233" s="450" t="s">
        <v>495</v>
      </c>
      <c r="D233" s="677" t="s">
        <v>7</v>
      </c>
      <c r="E233" s="99"/>
      <c r="F233" s="457" t="s">
        <v>6</v>
      </c>
      <c r="G233" s="679" t="s">
        <v>11</v>
      </c>
      <c r="H233" s="679" t="s">
        <v>0</v>
      </c>
      <c r="I233" s="679"/>
      <c r="J233" s="679"/>
      <c r="K233" s="681" t="s">
        <v>1</v>
      </c>
      <c r="L233" s="681" t="s">
        <v>2</v>
      </c>
      <c r="M233" s="681" t="s">
        <v>229</v>
      </c>
      <c r="N233" s="681" t="s">
        <v>20</v>
      </c>
      <c r="O233" s="681" t="s">
        <v>28</v>
      </c>
      <c r="P233" s="683" t="s">
        <v>12</v>
      </c>
      <c r="Q233" s="488" t="s">
        <v>15</v>
      </c>
      <c r="R233" s="488"/>
      <c r="S233" s="488"/>
      <c r="T233" s="488"/>
      <c r="U233" s="488"/>
      <c r="V233" s="489" t="s">
        <v>347</v>
      </c>
      <c r="W233" s="489"/>
      <c r="X233" s="489"/>
      <c r="Y233" s="489"/>
      <c r="Z233" s="389" t="s">
        <v>19</v>
      </c>
      <c r="AA233" s="490" t="s">
        <v>348</v>
      </c>
      <c r="AB233" s="490"/>
      <c r="AC233" s="490"/>
      <c r="AD233" s="490"/>
      <c r="AE233" s="491" t="s">
        <v>349</v>
      </c>
      <c r="AF233" s="491"/>
      <c r="AG233" s="491"/>
      <c r="AH233" s="491"/>
      <c r="AI233" s="505" t="s">
        <v>350</v>
      </c>
      <c r="AJ233" s="505"/>
      <c r="AK233" s="505"/>
      <c r="AL233" s="505"/>
      <c r="AM233" s="506" t="s">
        <v>351</v>
      </c>
      <c r="AN233" s="506"/>
      <c r="AO233" s="506"/>
      <c r="AP233" s="506"/>
      <c r="AQ233" s="507" t="s">
        <v>352</v>
      </c>
      <c r="AR233" s="507"/>
      <c r="AS233" s="507"/>
      <c r="AT233" s="507"/>
      <c r="AU233" s="508" t="s">
        <v>353</v>
      </c>
      <c r="AV233" s="508"/>
      <c r="AW233" s="508"/>
      <c r="AX233" s="508"/>
      <c r="AY233" s="509" t="s">
        <v>354</v>
      </c>
      <c r="AZ233" s="509"/>
      <c r="BA233" s="509"/>
      <c r="BB233" s="509"/>
      <c r="BC233" s="503" t="s">
        <v>355</v>
      </c>
      <c r="BD233" s="503"/>
      <c r="BE233" s="503"/>
      <c r="BF233" s="503"/>
    </row>
    <row r="234" spans="1:72" ht="42.05" customHeight="1">
      <c r="A234" s="450"/>
      <c r="B234" s="450"/>
      <c r="C234" s="450"/>
      <c r="D234" s="678"/>
      <c r="E234" s="390" t="s">
        <v>8</v>
      </c>
      <c r="F234" s="457"/>
      <c r="G234" s="680"/>
      <c r="H234" s="680"/>
      <c r="I234" s="680"/>
      <c r="J234" s="680"/>
      <c r="K234" s="682"/>
      <c r="L234" s="682"/>
      <c r="M234" s="682"/>
      <c r="N234" s="682"/>
      <c r="O234" s="682"/>
      <c r="P234" s="684"/>
      <c r="Q234" s="477" t="s">
        <v>24</v>
      </c>
      <c r="R234" s="478" t="s">
        <v>23</v>
      </c>
      <c r="S234" s="479" t="s">
        <v>17</v>
      </c>
      <c r="T234" s="479"/>
      <c r="U234" s="478" t="s">
        <v>14</v>
      </c>
      <c r="V234" s="480" t="s">
        <v>53</v>
      </c>
      <c r="W234" s="482" t="s">
        <v>54</v>
      </c>
      <c r="X234" s="492" t="s">
        <v>89</v>
      </c>
      <c r="Y234" s="482" t="s">
        <v>14</v>
      </c>
      <c r="Z234" s="477" t="s">
        <v>25</v>
      </c>
      <c r="AA234" s="494" t="s">
        <v>53</v>
      </c>
      <c r="AB234" s="496" t="s">
        <v>54</v>
      </c>
      <c r="AC234" s="559" t="s">
        <v>89</v>
      </c>
      <c r="AD234" s="496" t="s">
        <v>14</v>
      </c>
      <c r="AE234" s="498" t="s">
        <v>53</v>
      </c>
      <c r="AF234" s="500" t="s">
        <v>54</v>
      </c>
      <c r="AG234" s="641" t="s">
        <v>89</v>
      </c>
      <c r="AH234" s="500" t="s">
        <v>14</v>
      </c>
      <c r="AI234" s="522" t="s">
        <v>53</v>
      </c>
      <c r="AJ234" s="484" t="s">
        <v>54</v>
      </c>
      <c r="AK234" s="629" t="s">
        <v>89</v>
      </c>
      <c r="AL234" s="484" t="s">
        <v>14</v>
      </c>
      <c r="AM234" s="514" t="s">
        <v>53</v>
      </c>
      <c r="AN234" s="467" t="s">
        <v>54</v>
      </c>
      <c r="AO234" s="694" t="s">
        <v>89</v>
      </c>
      <c r="AP234" s="467" t="s">
        <v>14</v>
      </c>
      <c r="AQ234" s="469" t="s">
        <v>53</v>
      </c>
      <c r="AR234" s="471" t="s">
        <v>54</v>
      </c>
      <c r="AS234" s="527" t="s">
        <v>89</v>
      </c>
      <c r="AT234" s="471" t="s">
        <v>14</v>
      </c>
      <c r="AU234" s="473" t="s">
        <v>53</v>
      </c>
      <c r="AV234" s="475" t="s">
        <v>54</v>
      </c>
      <c r="AW234" s="516" t="s">
        <v>89</v>
      </c>
      <c r="AX234" s="475" t="s">
        <v>14</v>
      </c>
      <c r="AY234" s="520" t="s">
        <v>53</v>
      </c>
      <c r="AZ234" s="510" t="s">
        <v>54</v>
      </c>
      <c r="BA234" s="518" t="s">
        <v>89</v>
      </c>
      <c r="BB234" s="510" t="s">
        <v>14</v>
      </c>
      <c r="BC234" s="512" t="s">
        <v>53</v>
      </c>
      <c r="BD234" s="486" t="s">
        <v>54</v>
      </c>
      <c r="BE234" s="525" t="s">
        <v>89</v>
      </c>
      <c r="BF234" s="486" t="s">
        <v>14</v>
      </c>
      <c r="BG234" s="7"/>
      <c r="BI234" s="66"/>
      <c r="BJ234" s="66"/>
      <c r="BK234" s="66"/>
      <c r="BL234" s="66"/>
      <c r="BM234" s="66"/>
      <c r="BN234" s="66"/>
      <c r="BO234" s="66"/>
      <c r="BP234" s="66"/>
      <c r="BQ234" s="66"/>
    </row>
    <row r="235" spans="1:72" ht="40.049999999999997" customHeight="1">
      <c r="A235" s="450"/>
      <c r="B235" s="450"/>
      <c r="C235" s="450"/>
      <c r="D235" s="678"/>
      <c r="E235" s="94"/>
      <c r="F235" s="391"/>
      <c r="G235" s="680"/>
      <c r="H235" s="680"/>
      <c r="I235" s="680"/>
      <c r="J235" s="680"/>
      <c r="K235" s="682"/>
      <c r="L235" s="682"/>
      <c r="M235" s="682"/>
      <c r="N235" s="682"/>
      <c r="O235" s="682"/>
      <c r="P235" s="684"/>
      <c r="Q235" s="477"/>
      <c r="R235" s="478"/>
      <c r="S235" s="146" t="s">
        <v>16</v>
      </c>
      <c r="T235" s="146" t="s">
        <v>18</v>
      </c>
      <c r="U235" s="478"/>
      <c r="V235" s="481"/>
      <c r="W235" s="483"/>
      <c r="X235" s="493"/>
      <c r="Y235" s="483"/>
      <c r="Z235" s="477"/>
      <c r="AA235" s="495"/>
      <c r="AB235" s="497"/>
      <c r="AC235" s="688"/>
      <c r="AD235" s="497"/>
      <c r="AE235" s="499"/>
      <c r="AF235" s="501"/>
      <c r="AG235" s="687"/>
      <c r="AH235" s="501"/>
      <c r="AI235" s="523"/>
      <c r="AJ235" s="485"/>
      <c r="AK235" s="689"/>
      <c r="AL235" s="485"/>
      <c r="AM235" s="515"/>
      <c r="AN235" s="468"/>
      <c r="AO235" s="695"/>
      <c r="AP235" s="468"/>
      <c r="AQ235" s="470"/>
      <c r="AR235" s="472"/>
      <c r="AS235" s="528"/>
      <c r="AT235" s="472"/>
      <c r="AU235" s="474"/>
      <c r="AV235" s="476"/>
      <c r="AW235" s="517"/>
      <c r="AX235" s="476"/>
      <c r="AY235" s="521"/>
      <c r="AZ235" s="511"/>
      <c r="BA235" s="519"/>
      <c r="BB235" s="511"/>
      <c r="BC235" s="513"/>
      <c r="BD235" s="487"/>
      <c r="BE235" s="526"/>
      <c r="BF235" s="487"/>
      <c r="BG235" s="7"/>
      <c r="BI235" s="66"/>
      <c r="BJ235" s="66"/>
      <c r="BK235" s="66"/>
      <c r="BL235" s="66"/>
      <c r="BM235" s="66"/>
      <c r="BN235" s="66"/>
      <c r="BO235" s="66"/>
      <c r="BP235" s="66"/>
      <c r="BQ235" s="66"/>
    </row>
    <row r="236" spans="1:72" ht="110.05" customHeight="1">
      <c r="A236" s="143">
        <v>6</v>
      </c>
      <c r="B236" s="144" t="s">
        <v>226</v>
      </c>
      <c r="C236" s="449" t="s">
        <v>37</v>
      </c>
      <c r="D236" s="134" t="s">
        <v>200</v>
      </c>
      <c r="E236" s="133">
        <v>20</v>
      </c>
      <c r="F236" s="145">
        <v>445</v>
      </c>
      <c r="G236" s="142" t="s">
        <v>207</v>
      </c>
      <c r="H236" s="539" t="s">
        <v>215</v>
      </c>
      <c r="I236" s="539"/>
      <c r="J236" s="540"/>
      <c r="K236" s="10" t="s">
        <v>342</v>
      </c>
      <c r="L236" s="12" t="s">
        <v>341</v>
      </c>
      <c r="M236" s="178" t="s">
        <v>340</v>
      </c>
      <c r="N236" s="178" t="s">
        <v>389</v>
      </c>
      <c r="O236" s="178" t="s">
        <v>26</v>
      </c>
      <c r="P236" s="139">
        <v>10</v>
      </c>
      <c r="Q236" s="136">
        <v>1</v>
      </c>
      <c r="R236" s="135">
        <f>(P236*Q236)</f>
        <v>10</v>
      </c>
      <c r="S236" s="134">
        <v>445</v>
      </c>
      <c r="T236" s="134">
        <v>445</v>
      </c>
      <c r="U236" s="135">
        <f>(R236*(S236+T236))</f>
        <v>8900</v>
      </c>
      <c r="V236" s="136">
        <v>120</v>
      </c>
      <c r="W236" s="135">
        <f>(P236*V236)</f>
        <v>1200</v>
      </c>
      <c r="X236" s="134">
        <v>1124</v>
      </c>
      <c r="Y236" s="135">
        <f>(W236*X236)</f>
        <v>1348800</v>
      </c>
      <c r="Z236" s="136">
        <v>1</v>
      </c>
      <c r="AA236" s="221">
        <v>120</v>
      </c>
      <c r="AB236" s="222">
        <f>(P236*AA236)</f>
        <v>1200</v>
      </c>
      <c r="AC236" s="233">
        <v>188</v>
      </c>
      <c r="AD236" s="222">
        <f>(AB236*AC236)</f>
        <v>225600</v>
      </c>
      <c r="AE236" s="228">
        <v>120</v>
      </c>
      <c r="AF236" s="229">
        <f>(P236*AE236)</f>
        <v>1200</v>
      </c>
      <c r="AG236" s="230">
        <v>80</v>
      </c>
      <c r="AH236" s="229">
        <f>(AF236*AG236)</f>
        <v>96000</v>
      </c>
      <c r="AI236" s="214">
        <v>120</v>
      </c>
      <c r="AJ236" s="215">
        <f>(P236*AI236)</f>
        <v>1200</v>
      </c>
      <c r="AK236" s="218">
        <v>100</v>
      </c>
      <c r="AL236" s="215">
        <f>(AJ236*AK236)</f>
        <v>120000</v>
      </c>
      <c r="AM236" s="216">
        <v>120</v>
      </c>
      <c r="AN236" s="217">
        <f>(P236*AM236)</f>
        <v>1200</v>
      </c>
      <c r="AO236" s="284">
        <v>40</v>
      </c>
      <c r="AP236" s="217">
        <f>(AN236*AO236)</f>
        <v>48000</v>
      </c>
      <c r="AQ236" s="226">
        <v>120</v>
      </c>
      <c r="AR236" s="227">
        <f>(P236*AQ236)</f>
        <v>1200</v>
      </c>
      <c r="AS236" s="303">
        <v>80</v>
      </c>
      <c r="AT236" s="227">
        <f>(AR236*AS236)</f>
        <v>96000</v>
      </c>
      <c r="AU236" s="223">
        <v>120</v>
      </c>
      <c r="AV236" s="224">
        <f>(P236*AU236)</f>
        <v>1200</v>
      </c>
      <c r="AW236" s="322">
        <v>80</v>
      </c>
      <c r="AX236" s="224">
        <f>(AV236*AW236)</f>
        <v>96000</v>
      </c>
      <c r="AY236" s="220">
        <v>120</v>
      </c>
      <c r="AZ236" s="225">
        <f>(P236*AY236)</f>
        <v>1200</v>
      </c>
      <c r="BA236" s="341">
        <v>40</v>
      </c>
      <c r="BB236" s="225">
        <f>(AZ236*BA236)</f>
        <v>48000</v>
      </c>
      <c r="BC236" s="219">
        <v>120</v>
      </c>
      <c r="BD236" s="213">
        <f>(P236*BC236)</f>
        <v>1200</v>
      </c>
      <c r="BE236" s="360">
        <v>516</v>
      </c>
      <c r="BF236" s="213">
        <f>(BD236*BE236)</f>
        <v>619200</v>
      </c>
      <c r="BI236" s="66"/>
      <c r="BJ236" s="66"/>
      <c r="BK236" s="66"/>
      <c r="BL236" s="66"/>
      <c r="BM236" s="66"/>
      <c r="BN236" s="66"/>
      <c r="BO236" s="66"/>
      <c r="BP236" s="66"/>
      <c r="BQ236" s="66"/>
    </row>
    <row r="237" spans="1:72" s="405" customFormat="1" ht="25.05" customHeight="1">
      <c r="A237" s="15"/>
      <c r="B237" s="15"/>
      <c r="C237" s="15"/>
      <c r="D237" s="15"/>
      <c r="E237" s="15"/>
      <c r="F237" s="15"/>
      <c r="G237" s="15"/>
      <c r="H237" s="17"/>
      <c r="I237" s="17"/>
      <c r="J237" s="126"/>
      <c r="K237" s="17"/>
      <c r="L237" s="19"/>
      <c r="M237" s="19"/>
      <c r="N237" s="19"/>
      <c r="O237" s="19"/>
      <c r="P237" s="17"/>
      <c r="Q237" s="399"/>
      <c r="R237" s="395"/>
      <c r="S237" s="400"/>
      <c r="T237" s="400"/>
      <c r="U237" s="398"/>
      <c r="V237" s="401"/>
      <c r="W237" s="402">
        <f>SUM(W236:W236)</f>
        <v>1200</v>
      </c>
      <c r="X237" s="403"/>
      <c r="Y237" s="402">
        <f>SUM(Y236:Y236)</f>
        <v>1348800</v>
      </c>
      <c r="Z237" s="401"/>
      <c r="AA237" s="401"/>
      <c r="AB237" s="402">
        <f>SUM(AB236:AB236)</f>
        <v>1200</v>
      </c>
      <c r="AC237" s="403"/>
      <c r="AD237" s="402">
        <f>SUM(AD236:AD236)</f>
        <v>225600</v>
      </c>
      <c r="AE237" s="401"/>
      <c r="AF237" s="402">
        <f>SUM(AF236:AF236)</f>
        <v>1200</v>
      </c>
      <c r="AG237" s="403"/>
      <c r="AH237" s="402">
        <f>SUM(AH236:AH236)</f>
        <v>96000</v>
      </c>
      <c r="AI237" s="401"/>
      <c r="AJ237" s="402">
        <f>SUM(AJ236:AJ236)</f>
        <v>1200</v>
      </c>
      <c r="AK237" s="403"/>
      <c r="AL237" s="402">
        <f>SUM(AL236:AL236)</f>
        <v>120000</v>
      </c>
      <c r="AM237" s="401"/>
      <c r="AN237" s="402">
        <f>SUM(AN236:AN236)</f>
        <v>1200</v>
      </c>
      <c r="AO237" s="403"/>
      <c r="AP237" s="402">
        <f>SUM(AP236:AP236)</f>
        <v>48000</v>
      </c>
      <c r="AQ237" s="401"/>
      <c r="AR237" s="402">
        <f>SUM(AR236:AR236)</f>
        <v>1200</v>
      </c>
      <c r="AS237" s="403"/>
      <c r="AT237" s="402">
        <f>SUM(AT236:AT236)</f>
        <v>96000</v>
      </c>
      <c r="AU237" s="401"/>
      <c r="AV237" s="402">
        <f>SUM(AV236:AV236)</f>
        <v>1200</v>
      </c>
      <c r="AW237" s="403"/>
      <c r="AX237" s="402">
        <f>SUM(AX236:AX236)</f>
        <v>96000</v>
      </c>
      <c r="AY237" s="401"/>
      <c r="AZ237" s="402">
        <f>SUM(AZ236:AZ236)</f>
        <v>1200</v>
      </c>
      <c r="BA237" s="403"/>
      <c r="BB237" s="402">
        <f>SUM(BB236:BB236)</f>
        <v>48000</v>
      </c>
      <c r="BC237" s="401"/>
      <c r="BD237" s="402">
        <f>SUM(BD236:BD236)</f>
        <v>1200</v>
      </c>
      <c r="BE237" s="403"/>
      <c r="BF237" s="402">
        <f>SUM(BF236:BF236)</f>
        <v>619200</v>
      </c>
      <c r="BH237" s="393">
        <f>(AD237+AH237+AL237+AP237+AT237+AX237+BB237+BF237)</f>
        <v>1348800</v>
      </c>
      <c r="BI237" s="406"/>
      <c r="BJ237" s="406"/>
      <c r="BK237" s="406"/>
      <c r="BL237" s="406"/>
      <c r="BM237" s="406"/>
      <c r="BN237" s="406"/>
      <c r="BO237" s="406"/>
      <c r="BP237" s="406"/>
      <c r="BQ237" s="406"/>
      <c r="BR237" s="406"/>
      <c r="BS237" s="406"/>
      <c r="BT237" s="406"/>
    </row>
    <row r="238" spans="1:72" s="405" customFormat="1" ht="25.05" customHeight="1">
      <c r="A238" s="15"/>
      <c r="B238" s="15"/>
      <c r="C238" s="15"/>
      <c r="D238" s="15"/>
      <c r="E238" s="15"/>
      <c r="F238" s="15"/>
      <c r="G238" s="15"/>
      <c r="H238" s="17"/>
      <c r="I238" s="17"/>
      <c r="J238" s="126"/>
      <c r="K238" s="17"/>
      <c r="L238" s="19"/>
      <c r="M238" s="19"/>
      <c r="N238" s="19"/>
      <c r="O238" s="19"/>
      <c r="P238" s="17"/>
      <c r="Q238" s="399"/>
      <c r="R238" s="402"/>
      <c r="S238" s="400"/>
      <c r="T238" s="400"/>
      <c r="U238" s="402"/>
      <c r="V238" s="399"/>
      <c r="W238" s="402"/>
      <c r="X238" s="443" t="s">
        <v>414</v>
      </c>
      <c r="Y238" s="407">
        <f>(Y237*4%)</f>
        <v>53952</v>
      </c>
      <c r="Z238" s="399"/>
      <c r="AA238" s="399"/>
      <c r="AB238" s="402"/>
      <c r="AC238" s="443"/>
      <c r="AD238" s="407">
        <f>(AD237*4%)</f>
        <v>9024</v>
      </c>
      <c r="AE238" s="399"/>
      <c r="AF238" s="402"/>
      <c r="AG238" s="400"/>
      <c r="AH238" s="407">
        <f>(AH237*4%)</f>
        <v>3840</v>
      </c>
      <c r="AI238" s="399"/>
      <c r="AJ238" s="402"/>
      <c r="AK238" s="400"/>
      <c r="AL238" s="407">
        <f>(AL237*4%)</f>
        <v>4800</v>
      </c>
      <c r="AM238" s="399"/>
      <c r="AN238" s="402"/>
      <c r="AO238" s="400"/>
      <c r="AP238" s="407">
        <f>(AP237*4%)</f>
        <v>1920</v>
      </c>
      <c r="AQ238" s="399"/>
      <c r="AR238" s="402"/>
      <c r="AS238" s="400"/>
      <c r="AT238" s="407">
        <f>(AT237*4%)</f>
        <v>3840</v>
      </c>
      <c r="AU238" s="399"/>
      <c r="AV238" s="402"/>
      <c r="AW238" s="400"/>
      <c r="AX238" s="407">
        <f>(AX237*4%)</f>
        <v>3840</v>
      </c>
      <c r="AY238" s="399"/>
      <c r="AZ238" s="402"/>
      <c r="BA238" s="400"/>
      <c r="BB238" s="407">
        <f>(BB237*4%)</f>
        <v>1920</v>
      </c>
      <c r="BC238" s="399"/>
      <c r="BD238" s="402"/>
      <c r="BE238" s="400"/>
      <c r="BF238" s="407">
        <f>(BF237*4%)</f>
        <v>24768</v>
      </c>
      <c r="BH238" s="39">
        <f t="shared" ref="BH238:BH239" si="204">(AD238+AH238+AL238+AP238+AT238+AX238+BB238+BF238)</f>
        <v>53952</v>
      </c>
      <c r="BI238" s="406"/>
      <c r="BJ238" s="406"/>
      <c r="BK238" s="406"/>
      <c r="BL238" s="406"/>
      <c r="BM238" s="406"/>
      <c r="BN238" s="406"/>
      <c r="BO238" s="406"/>
      <c r="BP238" s="406"/>
      <c r="BQ238" s="406"/>
      <c r="BR238" s="406"/>
      <c r="BS238" s="406"/>
      <c r="BT238" s="406"/>
    </row>
    <row r="239" spans="1:72" s="405" customFormat="1" ht="25.05" customHeight="1">
      <c r="A239" s="15"/>
      <c r="B239" s="15"/>
      <c r="C239" s="15"/>
      <c r="D239" s="15"/>
      <c r="E239" s="15"/>
      <c r="F239" s="15"/>
      <c r="G239" s="15"/>
      <c r="H239" s="17"/>
      <c r="I239" s="17"/>
      <c r="J239" s="126"/>
      <c r="K239" s="17"/>
      <c r="L239" s="19"/>
      <c r="M239" s="19"/>
      <c r="N239" s="19"/>
      <c r="O239" s="19"/>
      <c r="P239" s="17"/>
      <c r="Q239" s="399"/>
      <c r="R239" s="402"/>
      <c r="S239" s="400"/>
      <c r="T239" s="400"/>
      <c r="U239" s="402"/>
      <c r="V239" s="399"/>
      <c r="W239" s="402"/>
      <c r="X239" s="443" t="s">
        <v>416</v>
      </c>
      <c r="Y239" s="407">
        <f>(Y237+Y238)</f>
        <v>1402752</v>
      </c>
      <c r="Z239" s="399"/>
      <c r="AA239" s="399"/>
      <c r="AB239" s="402"/>
      <c r="AC239" s="443"/>
      <c r="AD239" s="407">
        <f>(AD237+AD238)</f>
        <v>234624</v>
      </c>
      <c r="AE239" s="399"/>
      <c r="AF239" s="402"/>
      <c r="AG239" s="400"/>
      <c r="AH239" s="407">
        <f>(AH237+AH238)</f>
        <v>99840</v>
      </c>
      <c r="AI239" s="399"/>
      <c r="AJ239" s="402"/>
      <c r="AK239" s="400"/>
      <c r="AL239" s="407">
        <f>(AL237+AL238)</f>
        <v>124800</v>
      </c>
      <c r="AM239" s="399"/>
      <c r="AN239" s="402"/>
      <c r="AO239" s="400"/>
      <c r="AP239" s="407">
        <f>(AP237+AP238)</f>
        <v>49920</v>
      </c>
      <c r="AQ239" s="399"/>
      <c r="AR239" s="402"/>
      <c r="AS239" s="400"/>
      <c r="AT239" s="407">
        <f>(AT237+AT238)</f>
        <v>99840</v>
      </c>
      <c r="AU239" s="399"/>
      <c r="AV239" s="402"/>
      <c r="AW239" s="400"/>
      <c r="AX239" s="407">
        <f>(AX237+AX238)</f>
        <v>99840</v>
      </c>
      <c r="AY239" s="399"/>
      <c r="AZ239" s="402"/>
      <c r="BA239" s="400"/>
      <c r="BB239" s="407">
        <f>(BB237+BB238)</f>
        <v>49920</v>
      </c>
      <c r="BC239" s="399"/>
      <c r="BD239" s="402"/>
      <c r="BE239" s="400"/>
      <c r="BF239" s="407">
        <f>(BF237+BF238)</f>
        <v>643968</v>
      </c>
      <c r="BH239" s="39">
        <f t="shared" si="204"/>
        <v>1402752</v>
      </c>
      <c r="BI239" s="406"/>
      <c r="BJ239" s="406"/>
      <c r="BK239" s="406"/>
      <c r="BL239" s="406"/>
      <c r="BM239" s="406"/>
      <c r="BN239" s="406"/>
      <c r="BO239" s="406"/>
      <c r="BP239" s="406"/>
      <c r="BQ239" s="406"/>
      <c r="BR239" s="406"/>
      <c r="BS239" s="406"/>
      <c r="BT239" s="406"/>
    </row>
    <row r="240" spans="1:72" ht="50" customHeight="1">
      <c r="A240" s="452" t="s">
        <v>10</v>
      </c>
      <c r="B240" s="452" t="s">
        <v>9</v>
      </c>
      <c r="C240" s="452" t="s">
        <v>9</v>
      </c>
      <c r="D240" s="677" t="s">
        <v>7</v>
      </c>
      <c r="E240" s="99"/>
      <c r="F240" s="457" t="s">
        <v>6</v>
      </c>
      <c r="G240" s="679" t="s">
        <v>11</v>
      </c>
      <c r="H240" s="679" t="s">
        <v>0</v>
      </c>
      <c r="I240" s="679"/>
      <c r="J240" s="679"/>
      <c r="K240" s="681" t="s">
        <v>1</v>
      </c>
      <c r="L240" s="681" t="s">
        <v>2</v>
      </c>
      <c r="M240" s="681" t="s">
        <v>229</v>
      </c>
      <c r="N240" s="681" t="s">
        <v>20</v>
      </c>
      <c r="O240" s="681" t="s">
        <v>28</v>
      </c>
      <c r="P240" s="683" t="s">
        <v>12</v>
      </c>
      <c r="Q240" s="488" t="s">
        <v>15</v>
      </c>
      <c r="R240" s="488"/>
      <c r="S240" s="488"/>
      <c r="T240" s="488"/>
      <c r="U240" s="488"/>
      <c r="V240" s="489" t="s">
        <v>347</v>
      </c>
      <c r="W240" s="489"/>
      <c r="X240" s="489"/>
      <c r="Y240" s="489"/>
      <c r="Z240" s="389" t="s">
        <v>19</v>
      </c>
      <c r="AA240" s="490" t="s">
        <v>348</v>
      </c>
      <c r="AB240" s="490"/>
      <c r="AC240" s="490"/>
      <c r="AD240" s="490"/>
      <c r="AE240" s="491" t="s">
        <v>349</v>
      </c>
      <c r="AF240" s="491"/>
      <c r="AG240" s="491"/>
      <c r="AH240" s="491"/>
      <c r="AI240" s="505" t="s">
        <v>350</v>
      </c>
      <c r="AJ240" s="505"/>
      <c r="AK240" s="505"/>
      <c r="AL240" s="505"/>
      <c r="AM240" s="506" t="s">
        <v>351</v>
      </c>
      <c r="AN240" s="506"/>
      <c r="AO240" s="506"/>
      <c r="AP240" s="506"/>
      <c r="AQ240" s="507" t="s">
        <v>352</v>
      </c>
      <c r="AR240" s="507"/>
      <c r="AS240" s="507"/>
      <c r="AT240" s="507"/>
      <c r="AU240" s="508" t="s">
        <v>353</v>
      </c>
      <c r="AV240" s="508"/>
      <c r="AW240" s="508"/>
      <c r="AX240" s="508"/>
      <c r="AY240" s="509" t="s">
        <v>354</v>
      </c>
      <c r="AZ240" s="509"/>
      <c r="BA240" s="509"/>
      <c r="BB240" s="509"/>
      <c r="BC240" s="503" t="s">
        <v>355</v>
      </c>
      <c r="BD240" s="503"/>
      <c r="BE240" s="503"/>
      <c r="BF240" s="503"/>
    </row>
    <row r="241" spans="1:72" ht="42.05" customHeight="1">
      <c r="A241" s="453"/>
      <c r="B241" s="453"/>
      <c r="C241" s="453"/>
      <c r="D241" s="678"/>
      <c r="E241" s="390" t="s">
        <v>8</v>
      </c>
      <c r="F241" s="457"/>
      <c r="G241" s="680"/>
      <c r="H241" s="680"/>
      <c r="I241" s="680"/>
      <c r="J241" s="680"/>
      <c r="K241" s="682"/>
      <c r="L241" s="682"/>
      <c r="M241" s="682"/>
      <c r="N241" s="682"/>
      <c r="O241" s="682"/>
      <c r="P241" s="684"/>
      <c r="Q241" s="477" t="s">
        <v>24</v>
      </c>
      <c r="R241" s="478" t="s">
        <v>23</v>
      </c>
      <c r="S241" s="479" t="s">
        <v>17</v>
      </c>
      <c r="T241" s="479"/>
      <c r="U241" s="478" t="s">
        <v>14</v>
      </c>
      <c r="V241" s="480" t="s">
        <v>53</v>
      </c>
      <c r="W241" s="482" t="s">
        <v>54</v>
      </c>
      <c r="X241" s="492" t="s">
        <v>89</v>
      </c>
      <c r="Y241" s="482" t="s">
        <v>14</v>
      </c>
      <c r="Z241" s="477" t="s">
        <v>25</v>
      </c>
      <c r="AA241" s="494" t="s">
        <v>53</v>
      </c>
      <c r="AB241" s="496" t="s">
        <v>54</v>
      </c>
      <c r="AC241" s="559" t="s">
        <v>89</v>
      </c>
      <c r="AD241" s="496" t="s">
        <v>14</v>
      </c>
      <c r="AE241" s="498" t="s">
        <v>53</v>
      </c>
      <c r="AF241" s="500" t="s">
        <v>54</v>
      </c>
      <c r="AG241" s="641" t="s">
        <v>89</v>
      </c>
      <c r="AH241" s="500" t="s">
        <v>14</v>
      </c>
      <c r="AI241" s="522" t="s">
        <v>53</v>
      </c>
      <c r="AJ241" s="484" t="s">
        <v>54</v>
      </c>
      <c r="AK241" s="629" t="s">
        <v>89</v>
      </c>
      <c r="AL241" s="484" t="s">
        <v>14</v>
      </c>
      <c r="AM241" s="514" t="s">
        <v>53</v>
      </c>
      <c r="AN241" s="467" t="s">
        <v>54</v>
      </c>
      <c r="AO241" s="694" t="s">
        <v>89</v>
      </c>
      <c r="AP241" s="467" t="s">
        <v>14</v>
      </c>
      <c r="AQ241" s="469" t="s">
        <v>53</v>
      </c>
      <c r="AR241" s="471" t="s">
        <v>54</v>
      </c>
      <c r="AS241" s="527" t="s">
        <v>89</v>
      </c>
      <c r="AT241" s="471" t="s">
        <v>14</v>
      </c>
      <c r="AU241" s="473" t="s">
        <v>53</v>
      </c>
      <c r="AV241" s="475" t="s">
        <v>54</v>
      </c>
      <c r="AW241" s="516" t="s">
        <v>89</v>
      </c>
      <c r="AX241" s="475" t="s">
        <v>14</v>
      </c>
      <c r="AY241" s="520" t="s">
        <v>53</v>
      </c>
      <c r="AZ241" s="510" t="s">
        <v>54</v>
      </c>
      <c r="BA241" s="518" t="s">
        <v>89</v>
      </c>
      <c r="BB241" s="510" t="s">
        <v>14</v>
      </c>
      <c r="BC241" s="512" t="s">
        <v>53</v>
      </c>
      <c r="BD241" s="486" t="s">
        <v>54</v>
      </c>
      <c r="BE241" s="525" t="s">
        <v>89</v>
      </c>
      <c r="BF241" s="486" t="s">
        <v>14</v>
      </c>
      <c r="BG241" s="7"/>
      <c r="BI241" s="66"/>
      <c r="BJ241" s="66"/>
      <c r="BK241" s="66"/>
      <c r="BL241" s="66"/>
      <c r="BM241" s="66"/>
      <c r="BN241" s="66"/>
      <c r="BO241" s="66"/>
      <c r="BP241" s="66"/>
      <c r="BQ241" s="66"/>
    </row>
    <row r="242" spans="1:72" ht="40.049999999999997" customHeight="1">
      <c r="A242" s="453"/>
      <c r="B242" s="453"/>
      <c r="C242" s="453"/>
      <c r="D242" s="678"/>
      <c r="E242" s="94"/>
      <c r="F242" s="391"/>
      <c r="G242" s="680"/>
      <c r="H242" s="680"/>
      <c r="I242" s="680"/>
      <c r="J242" s="680"/>
      <c r="K242" s="682"/>
      <c r="L242" s="682"/>
      <c r="M242" s="682"/>
      <c r="N242" s="682"/>
      <c r="O242" s="682"/>
      <c r="P242" s="684"/>
      <c r="Q242" s="477"/>
      <c r="R242" s="478"/>
      <c r="S242" s="146" t="s">
        <v>16</v>
      </c>
      <c r="T242" s="146" t="s">
        <v>18</v>
      </c>
      <c r="U242" s="478"/>
      <c r="V242" s="481"/>
      <c r="W242" s="483"/>
      <c r="X242" s="493"/>
      <c r="Y242" s="483"/>
      <c r="Z242" s="477"/>
      <c r="AA242" s="495"/>
      <c r="AB242" s="497"/>
      <c r="AC242" s="688"/>
      <c r="AD242" s="497"/>
      <c r="AE242" s="499"/>
      <c r="AF242" s="501"/>
      <c r="AG242" s="687"/>
      <c r="AH242" s="501"/>
      <c r="AI242" s="523"/>
      <c r="AJ242" s="485"/>
      <c r="AK242" s="689"/>
      <c r="AL242" s="485"/>
      <c r="AM242" s="515"/>
      <c r="AN242" s="468"/>
      <c r="AO242" s="695"/>
      <c r="AP242" s="468"/>
      <c r="AQ242" s="470"/>
      <c r="AR242" s="472"/>
      <c r="AS242" s="528"/>
      <c r="AT242" s="472"/>
      <c r="AU242" s="474"/>
      <c r="AV242" s="476"/>
      <c r="AW242" s="517"/>
      <c r="AX242" s="476"/>
      <c r="AY242" s="521"/>
      <c r="AZ242" s="511"/>
      <c r="BA242" s="519"/>
      <c r="BB242" s="511"/>
      <c r="BC242" s="513"/>
      <c r="BD242" s="487"/>
      <c r="BE242" s="526"/>
      <c r="BF242" s="487"/>
      <c r="BG242" s="7"/>
      <c r="BI242" s="66"/>
      <c r="BJ242" s="66"/>
      <c r="BK242" s="66"/>
      <c r="BL242" s="66"/>
      <c r="BM242" s="66"/>
      <c r="BN242" s="66"/>
      <c r="BO242" s="66"/>
      <c r="BP242" s="66"/>
      <c r="BQ242" s="66"/>
    </row>
    <row r="243" spans="1:72" ht="56.05" customHeight="1">
      <c r="A243" s="458">
        <v>6</v>
      </c>
      <c r="B243" s="451" t="s">
        <v>226</v>
      </c>
      <c r="C243" s="451" t="s">
        <v>37</v>
      </c>
      <c r="D243" s="459" t="s">
        <v>200</v>
      </c>
      <c r="E243" s="133">
        <v>20</v>
      </c>
      <c r="F243" s="460">
        <v>445</v>
      </c>
      <c r="G243" s="698" t="s">
        <v>214</v>
      </c>
      <c r="H243" s="699" t="s">
        <v>216</v>
      </c>
      <c r="I243" s="699"/>
      <c r="J243" s="700"/>
      <c r="K243" s="11" t="s">
        <v>218</v>
      </c>
      <c r="L243" s="156" t="s">
        <v>343</v>
      </c>
      <c r="M243" s="179" t="s">
        <v>344</v>
      </c>
      <c r="N243" s="179" t="s">
        <v>469</v>
      </c>
      <c r="O243" s="179" t="s">
        <v>26</v>
      </c>
      <c r="P243" s="147">
        <v>10</v>
      </c>
      <c r="Q243" s="136">
        <v>1</v>
      </c>
      <c r="R243" s="135">
        <f>(P243*Q243)</f>
        <v>10</v>
      </c>
      <c r="S243" s="134">
        <v>445</v>
      </c>
      <c r="T243" s="134">
        <v>445</v>
      </c>
      <c r="U243" s="135">
        <f>(R243*(S243+T243))</f>
        <v>8900</v>
      </c>
      <c r="V243" s="136">
        <v>120</v>
      </c>
      <c r="W243" s="135">
        <f>(P243*V243)</f>
        <v>1200</v>
      </c>
      <c r="X243" s="134">
        <v>1124</v>
      </c>
      <c r="Y243" s="135">
        <f>(W243*X243)</f>
        <v>1348800</v>
      </c>
      <c r="Z243" s="136">
        <v>1</v>
      </c>
      <c r="AA243" s="221">
        <v>120</v>
      </c>
      <c r="AB243" s="222">
        <f>(P243*AA243)</f>
        <v>1200</v>
      </c>
      <c r="AC243" s="233">
        <v>188</v>
      </c>
      <c r="AD243" s="222">
        <f t="shared" ref="AD243:AD244" si="205">(AB243*AC243)</f>
        <v>225600</v>
      </c>
      <c r="AE243" s="228">
        <v>120</v>
      </c>
      <c r="AF243" s="229">
        <f>(P243*AE243)</f>
        <v>1200</v>
      </c>
      <c r="AG243" s="230">
        <v>80</v>
      </c>
      <c r="AH243" s="229">
        <f t="shared" ref="AH243:AH244" si="206">(AF243*AG243)</f>
        <v>96000</v>
      </c>
      <c r="AI243" s="214">
        <v>120</v>
      </c>
      <c r="AJ243" s="215">
        <f>(P243*AI243)</f>
        <v>1200</v>
      </c>
      <c r="AK243" s="218">
        <v>100</v>
      </c>
      <c r="AL243" s="215">
        <f t="shared" ref="AL243:AL244" si="207">(AJ243*AK243)</f>
        <v>120000</v>
      </c>
      <c r="AM243" s="216">
        <v>120</v>
      </c>
      <c r="AN243" s="217">
        <f>(P243*AM243)</f>
        <v>1200</v>
      </c>
      <c r="AO243" s="284">
        <v>40</v>
      </c>
      <c r="AP243" s="217">
        <f t="shared" ref="AP243:AP244" si="208">(AN243*AO243)</f>
        <v>48000</v>
      </c>
      <c r="AQ243" s="226">
        <v>120</v>
      </c>
      <c r="AR243" s="227">
        <f>(P243*AQ243)</f>
        <v>1200</v>
      </c>
      <c r="AS243" s="303">
        <v>80</v>
      </c>
      <c r="AT243" s="227">
        <f t="shared" ref="AT243:AT244" si="209">(AR243*AS243)</f>
        <v>96000</v>
      </c>
      <c r="AU243" s="223">
        <v>120</v>
      </c>
      <c r="AV243" s="224">
        <f>(P243*AU243)</f>
        <v>1200</v>
      </c>
      <c r="AW243" s="322">
        <v>80</v>
      </c>
      <c r="AX243" s="224">
        <f t="shared" ref="AX243:AX244" si="210">(AV243*AW243)</f>
        <v>96000</v>
      </c>
      <c r="AY243" s="220">
        <v>120</v>
      </c>
      <c r="AZ243" s="225">
        <f>(P243*AY243)</f>
        <v>1200</v>
      </c>
      <c r="BA243" s="341">
        <v>40</v>
      </c>
      <c r="BB243" s="225">
        <f t="shared" ref="BB243:BB244" si="211">(AZ243*BA243)</f>
        <v>48000</v>
      </c>
      <c r="BC243" s="219">
        <v>120</v>
      </c>
      <c r="BD243" s="213">
        <f>(P243*BC243)</f>
        <v>1200</v>
      </c>
      <c r="BE243" s="360">
        <v>516</v>
      </c>
      <c r="BF243" s="213">
        <f t="shared" ref="BF243:BF244" si="212">(BD243*BE243)</f>
        <v>619200</v>
      </c>
      <c r="BI243" s="66"/>
      <c r="BJ243" s="66"/>
      <c r="BK243" s="66"/>
      <c r="BL243" s="66"/>
      <c r="BM243" s="66"/>
      <c r="BN243" s="66"/>
      <c r="BO243" s="66"/>
      <c r="BP243" s="66"/>
      <c r="BQ243" s="66"/>
    </row>
    <row r="244" spans="1:72" ht="56.05" customHeight="1">
      <c r="A244" s="458"/>
      <c r="B244" s="451"/>
      <c r="C244" s="451"/>
      <c r="D244" s="459"/>
      <c r="E244" s="133"/>
      <c r="F244" s="460"/>
      <c r="G244" s="698"/>
      <c r="H244" s="699" t="s">
        <v>217</v>
      </c>
      <c r="I244" s="699"/>
      <c r="J244" s="699"/>
      <c r="K244" s="167" t="s">
        <v>219</v>
      </c>
      <c r="L244" s="156" t="s">
        <v>346</v>
      </c>
      <c r="M244" s="179" t="s">
        <v>345</v>
      </c>
      <c r="N244" s="179" t="s">
        <v>470</v>
      </c>
      <c r="O244" s="179" t="s">
        <v>26</v>
      </c>
      <c r="P244" s="147">
        <v>0</v>
      </c>
      <c r="Q244" s="136"/>
      <c r="R244" s="135"/>
      <c r="S244" s="134"/>
      <c r="T244" s="134"/>
      <c r="U244" s="135"/>
      <c r="V244" s="136">
        <v>1</v>
      </c>
      <c r="W244" s="135">
        <f>(P244*V244)</f>
        <v>0</v>
      </c>
      <c r="X244" s="134">
        <v>1124</v>
      </c>
      <c r="Y244" s="135">
        <f>(W244*X244)</f>
        <v>0</v>
      </c>
      <c r="Z244" s="138"/>
      <c r="AA244" s="221">
        <v>1</v>
      </c>
      <c r="AB244" s="222">
        <f>(P244*AA244)</f>
        <v>0</v>
      </c>
      <c r="AC244" s="233">
        <v>188</v>
      </c>
      <c r="AD244" s="222">
        <f t="shared" si="205"/>
        <v>0</v>
      </c>
      <c r="AE244" s="228">
        <v>1</v>
      </c>
      <c r="AF244" s="229">
        <f>(P244*AE244)</f>
        <v>0</v>
      </c>
      <c r="AG244" s="230">
        <v>80</v>
      </c>
      <c r="AH244" s="229">
        <f t="shared" si="206"/>
        <v>0</v>
      </c>
      <c r="AI244" s="214">
        <v>1</v>
      </c>
      <c r="AJ244" s="215">
        <f>(P244*AI244)</f>
        <v>0</v>
      </c>
      <c r="AK244" s="218">
        <v>100</v>
      </c>
      <c r="AL244" s="215">
        <f t="shared" si="207"/>
        <v>0</v>
      </c>
      <c r="AM244" s="216">
        <v>1</v>
      </c>
      <c r="AN244" s="217">
        <f>(P244*AM244)</f>
        <v>0</v>
      </c>
      <c r="AO244" s="284">
        <v>40</v>
      </c>
      <c r="AP244" s="217">
        <f t="shared" si="208"/>
        <v>0</v>
      </c>
      <c r="AQ244" s="226">
        <v>1</v>
      </c>
      <c r="AR244" s="227">
        <f>(P244*AQ244)</f>
        <v>0</v>
      </c>
      <c r="AS244" s="303">
        <v>80</v>
      </c>
      <c r="AT244" s="227">
        <f t="shared" si="209"/>
        <v>0</v>
      </c>
      <c r="AU244" s="223">
        <v>1</v>
      </c>
      <c r="AV244" s="224">
        <f>(P244*AU244)</f>
        <v>0</v>
      </c>
      <c r="AW244" s="322">
        <v>80</v>
      </c>
      <c r="AX244" s="224">
        <f t="shared" si="210"/>
        <v>0</v>
      </c>
      <c r="AY244" s="220">
        <v>1</v>
      </c>
      <c r="AZ244" s="225">
        <f>(P244*AY244)</f>
        <v>0</v>
      </c>
      <c r="BA244" s="341">
        <v>40</v>
      </c>
      <c r="BB244" s="225">
        <f t="shared" si="211"/>
        <v>0</v>
      </c>
      <c r="BC244" s="219">
        <v>1</v>
      </c>
      <c r="BD244" s="213">
        <f>(P244*BC244)</f>
        <v>0</v>
      </c>
      <c r="BE244" s="360">
        <v>516</v>
      </c>
      <c r="BF244" s="213">
        <f t="shared" si="212"/>
        <v>0</v>
      </c>
      <c r="BI244" s="66"/>
      <c r="BJ244" s="66"/>
      <c r="BK244" s="66"/>
      <c r="BL244" s="66"/>
      <c r="BM244" s="66"/>
      <c r="BN244" s="66"/>
      <c r="BO244" s="66"/>
      <c r="BP244" s="66"/>
      <c r="BQ244" s="66"/>
    </row>
    <row r="245" spans="1:72" s="405" customFormat="1" ht="25.05" customHeight="1">
      <c r="A245" s="15"/>
      <c r="B245" s="15"/>
      <c r="C245" s="15"/>
      <c r="D245" s="15"/>
      <c r="E245" s="15"/>
      <c r="F245" s="15"/>
      <c r="G245" s="15"/>
      <c r="H245" s="17"/>
      <c r="I245" s="17"/>
      <c r="J245" s="126"/>
      <c r="K245" s="17"/>
      <c r="L245" s="19"/>
      <c r="M245" s="19"/>
      <c r="N245" s="19"/>
      <c r="O245" s="19"/>
      <c r="P245" s="17"/>
      <c r="Q245" s="399"/>
      <c r="R245" s="395"/>
      <c r="S245" s="400"/>
      <c r="T245" s="400"/>
      <c r="U245" s="398"/>
      <c r="V245" s="401"/>
      <c r="W245" s="402">
        <f>SUM(W243:W244)</f>
        <v>1200</v>
      </c>
      <c r="X245" s="403"/>
      <c r="Y245" s="402">
        <f>SUM(Y243:Y244)</f>
        <v>1348800</v>
      </c>
      <c r="Z245" s="401"/>
      <c r="AA245" s="401"/>
      <c r="AB245" s="402">
        <f>SUM(AB243:AB244)</f>
        <v>1200</v>
      </c>
      <c r="AC245" s="403"/>
      <c r="AD245" s="402">
        <f>SUM(AD243:AD244)</f>
        <v>225600</v>
      </c>
      <c r="AE245" s="401"/>
      <c r="AF245" s="402">
        <f>SUM(AF243:AF244)</f>
        <v>1200</v>
      </c>
      <c r="AG245" s="403"/>
      <c r="AH245" s="402">
        <f>SUM(AH243:AH244)</f>
        <v>96000</v>
      </c>
      <c r="AI245" s="401"/>
      <c r="AJ245" s="402">
        <f>SUM(AJ243:AJ244)</f>
        <v>1200</v>
      </c>
      <c r="AK245" s="403"/>
      <c r="AL245" s="402">
        <f>SUM(AL243:AL244)</f>
        <v>120000</v>
      </c>
      <c r="AM245" s="401"/>
      <c r="AN245" s="402">
        <f>SUM(AN243:AN244)</f>
        <v>1200</v>
      </c>
      <c r="AO245" s="403"/>
      <c r="AP245" s="402">
        <f>SUM(AP243:AP244)</f>
        <v>48000</v>
      </c>
      <c r="AQ245" s="401"/>
      <c r="AR245" s="402">
        <f>SUM(AR243:AR244)</f>
        <v>1200</v>
      </c>
      <c r="AS245" s="403"/>
      <c r="AT245" s="402">
        <f>SUM(AT243:AT244)</f>
        <v>96000</v>
      </c>
      <c r="AU245" s="401"/>
      <c r="AV245" s="402">
        <f>SUM(AV243:AV244)</f>
        <v>1200</v>
      </c>
      <c r="AW245" s="403"/>
      <c r="AX245" s="402">
        <f>SUM(AX243:AX244)</f>
        <v>96000</v>
      </c>
      <c r="AY245" s="401"/>
      <c r="AZ245" s="402">
        <f>SUM(AZ243:AZ244)</f>
        <v>1200</v>
      </c>
      <c r="BA245" s="403"/>
      <c r="BB245" s="402">
        <f>SUM(BB243:BB244)</f>
        <v>48000</v>
      </c>
      <c r="BC245" s="401"/>
      <c r="BD245" s="402">
        <f>SUM(BD243:BD244)</f>
        <v>1200</v>
      </c>
      <c r="BE245" s="403"/>
      <c r="BF245" s="402">
        <f>SUM(BF243:BF244)</f>
        <v>619200</v>
      </c>
      <c r="BH245" s="393">
        <f>(AD245+AH245+AL245+AP245+AT245+AX245+BB245+BF245)</f>
        <v>1348800</v>
      </c>
      <c r="BI245" s="406"/>
      <c r="BJ245" s="406"/>
      <c r="BK245" s="406"/>
      <c r="BL245" s="406"/>
      <c r="BM245" s="406"/>
      <c r="BN245" s="406"/>
      <c r="BO245" s="406"/>
      <c r="BP245" s="406"/>
      <c r="BQ245" s="406"/>
      <c r="BR245" s="406"/>
      <c r="BS245" s="406"/>
      <c r="BT245" s="406"/>
    </row>
    <row r="246" spans="1:72" s="405" customFormat="1" ht="25.05" customHeight="1">
      <c r="A246" s="15"/>
      <c r="B246" s="15"/>
      <c r="C246" s="15"/>
      <c r="D246" s="15"/>
      <c r="E246" s="15"/>
      <c r="F246" s="15"/>
      <c r="G246" s="15"/>
      <c r="H246" s="17"/>
      <c r="I246" s="17"/>
      <c r="J246" s="126"/>
      <c r="K246" s="17"/>
      <c r="L246" s="19"/>
      <c r="M246" s="19"/>
      <c r="N246" s="19"/>
      <c r="O246" s="19"/>
      <c r="P246" s="17"/>
      <c r="Q246" s="399"/>
      <c r="R246" s="402"/>
      <c r="S246" s="400"/>
      <c r="T246" s="400"/>
      <c r="U246" s="402"/>
      <c r="V246" s="399"/>
      <c r="W246" s="402"/>
      <c r="X246" s="443" t="s">
        <v>414</v>
      </c>
      <c r="Y246" s="407">
        <f>(Y245*4%)</f>
        <v>53952</v>
      </c>
      <c r="Z246" s="399"/>
      <c r="AA246" s="399"/>
      <c r="AB246" s="402"/>
      <c r="AC246" s="443"/>
      <c r="AD246" s="407">
        <f>(AD245*4%)</f>
        <v>9024</v>
      </c>
      <c r="AE246" s="399"/>
      <c r="AF246" s="402"/>
      <c r="AG246" s="400"/>
      <c r="AH246" s="407">
        <f>(AH245*4%)</f>
        <v>3840</v>
      </c>
      <c r="AI246" s="399"/>
      <c r="AJ246" s="402"/>
      <c r="AK246" s="400"/>
      <c r="AL246" s="407">
        <f>(AL245*4%)</f>
        <v>4800</v>
      </c>
      <c r="AM246" s="399"/>
      <c r="AN246" s="402"/>
      <c r="AO246" s="400"/>
      <c r="AP246" s="407">
        <f>(AP245*4%)</f>
        <v>1920</v>
      </c>
      <c r="AQ246" s="399"/>
      <c r="AR246" s="402"/>
      <c r="AS246" s="400"/>
      <c r="AT246" s="407">
        <f>(AT245*4%)</f>
        <v>3840</v>
      </c>
      <c r="AU246" s="399"/>
      <c r="AV246" s="402"/>
      <c r="AW246" s="400"/>
      <c r="AX246" s="407">
        <f>(AX245*4%)</f>
        <v>3840</v>
      </c>
      <c r="AY246" s="399"/>
      <c r="AZ246" s="402"/>
      <c r="BA246" s="400"/>
      <c r="BB246" s="407">
        <f>(BB245*4%)</f>
        <v>1920</v>
      </c>
      <c r="BC246" s="399"/>
      <c r="BD246" s="402"/>
      <c r="BE246" s="400"/>
      <c r="BF246" s="407">
        <f>(BF245*4%)</f>
        <v>24768</v>
      </c>
      <c r="BH246" s="39">
        <f t="shared" ref="BH246:BH247" si="213">(AD246+AH246+AL246+AP246+AT246+AX246+BB246+BF246)</f>
        <v>53952</v>
      </c>
      <c r="BI246" s="406"/>
      <c r="BJ246" s="406"/>
      <c r="BK246" s="406"/>
      <c r="BL246" s="406"/>
      <c r="BM246" s="406"/>
      <c r="BN246" s="406"/>
      <c r="BO246" s="406"/>
      <c r="BP246" s="406"/>
      <c r="BQ246" s="406"/>
      <c r="BR246" s="406"/>
      <c r="BS246" s="406"/>
      <c r="BT246" s="406"/>
    </row>
    <row r="247" spans="1:72" s="405" customFormat="1" ht="25.05" customHeight="1">
      <c r="A247" s="15"/>
      <c r="B247" s="15"/>
      <c r="C247" s="15"/>
      <c r="D247" s="15"/>
      <c r="E247" s="15"/>
      <c r="F247" s="15"/>
      <c r="G247" s="15"/>
      <c r="H247" s="17"/>
      <c r="I247" s="17"/>
      <c r="J247" s="126"/>
      <c r="K247" s="17"/>
      <c r="L247" s="19"/>
      <c r="M247" s="19"/>
      <c r="N247" s="19"/>
      <c r="O247" s="19"/>
      <c r="P247" s="17"/>
      <c r="Q247" s="399"/>
      <c r="R247" s="402"/>
      <c r="S247" s="400"/>
      <c r="T247" s="400"/>
      <c r="U247" s="402"/>
      <c r="V247" s="399"/>
      <c r="W247" s="402"/>
      <c r="X247" s="443" t="s">
        <v>416</v>
      </c>
      <c r="Y247" s="407">
        <f>(Y245+Y246)</f>
        <v>1402752</v>
      </c>
      <c r="Z247" s="399"/>
      <c r="AA247" s="399"/>
      <c r="AB247" s="402"/>
      <c r="AC247" s="443"/>
      <c r="AD247" s="407">
        <f>(AD245+AD246)</f>
        <v>234624</v>
      </c>
      <c r="AE247" s="399"/>
      <c r="AF247" s="402"/>
      <c r="AG247" s="400"/>
      <c r="AH247" s="407">
        <f>(AH245+AH246)</f>
        <v>99840</v>
      </c>
      <c r="AI247" s="399"/>
      <c r="AJ247" s="402"/>
      <c r="AK247" s="400"/>
      <c r="AL247" s="407">
        <f>(AL245+AL246)</f>
        <v>124800</v>
      </c>
      <c r="AM247" s="399"/>
      <c r="AN247" s="402"/>
      <c r="AO247" s="400"/>
      <c r="AP247" s="407">
        <f>(AP245+AP246)</f>
        <v>49920</v>
      </c>
      <c r="AQ247" s="399"/>
      <c r="AR247" s="402"/>
      <c r="AS247" s="400"/>
      <c r="AT247" s="407">
        <f>(AT245+AT246)</f>
        <v>99840</v>
      </c>
      <c r="AU247" s="399"/>
      <c r="AV247" s="402"/>
      <c r="AW247" s="400"/>
      <c r="AX247" s="407">
        <f>(AX245+AX246)</f>
        <v>99840</v>
      </c>
      <c r="AY247" s="399"/>
      <c r="AZ247" s="402"/>
      <c r="BA247" s="400"/>
      <c r="BB247" s="407">
        <f>(BB245+BB246)</f>
        <v>49920</v>
      </c>
      <c r="BC247" s="399"/>
      <c r="BD247" s="402"/>
      <c r="BE247" s="400"/>
      <c r="BF247" s="407">
        <f>(BF245+BF246)</f>
        <v>643968</v>
      </c>
      <c r="BH247" s="39">
        <f t="shared" si="213"/>
        <v>1402752</v>
      </c>
      <c r="BI247" s="406"/>
      <c r="BJ247" s="406"/>
      <c r="BK247" s="406"/>
      <c r="BL247" s="406"/>
      <c r="BM247" s="406"/>
      <c r="BN247" s="406"/>
      <c r="BO247" s="406"/>
      <c r="BP247" s="406"/>
      <c r="BQ247" s="406"/>
      <c r="BR247" s="406"/>
      <c r="BS247" s="406"/>
      <c r="BT247" s="406"/>
    </row>
    <row r="248" spans="1:72" s="21" customFormat="1" ht="25.05" customHeight="1">
      <c r="A248" s="14"/>
      <c r="B248" s="15"/>
      <c r="C248" s="15"/>
      <c r="D248" s="15"/>
      <c r="E248" s="15"/>
      <c r="F248" s="15"/>
      <c r="G248" s="16"/>
      <c r="H248" s="17"/>
      <c r="I248" s="17"/>
      <c r="J248" s="18"/>
      <c r="K248" s="17"/>
      <c r="L248" s="19"/>
      <c r="M248" s="19"/>
      <c r="N248" s="19"/>
      <c r="O248" s="19"/>
      <c r="P248" s="17"/>
      <c r="Q248" s="20"/>
      <c r="R248" s="22"/>
      <c r="S248" s="23"/>
      <c r="T248" s="23"/>
      <c r="U248" s="32"/>
      <c r="V248" s="54"/>
      <c r="W248" s="55"/>
      <c r="X248" s="56"/>
      <c r="Y248" s="32"/>
      <c r="Z248" s="54"/>
      <c r="AA248" s="236"/>
      <c r="AB248" s="238"/>
      <c r="AC248" s="237"/>
      <c r="AD248" s="239"/>
      <c r="AE248" s="252"/>
      <c r="AF248" s="254"/>
      <c r="AG248" s="253"/>
      <c r="AH248" s="255"/>
      <c r="AI248" s="268"/>
      <c r="AJ248" s="270"/>
      <c r="AK248" s="269"/>
      <c r="AL248" s="271"/>
      <c r="AM248" s="287"/>
      <c r="AN248" s="289"/>
      <c r="AO248" s="288"/>
      <c r="AP248" s="290"/>
      <c r="AQ248" s="306"/>
      <c r="AR248" s="308"/>
      <c r="AS248" s="307"/>
      <c r="AT248" s="309"/>
      <c r="AU248" s="325"/>
      <c r="AV248" s="327"/>
      <c r="AW248" s="326"/>
      <c r="AX248" s="328"/>
      <c r="AY248" s="344"/>
      <c r="AZ248" s="346"/>
      <c r="BA248" s="345"/>
      <c r="BB248" s="347"/>
      <c r="BC248" s="363"/>
      <c r="BD248" s="365"/>
      <c r="BE248" s="364"/>
      <c r="BF248" s="366"/>
      <c r="BH248" s="393"/>
      <c r="BI248" s="65"/>
      <c r="BJ248" s="65"/>
      <c r="BK248" s="65"/>
      <c r="BL248" s="65"/>
      <c r="BM248" s="65"/>
      <c r="BN248" s="65"/>
      <c r="BO248" s="65"/>
      <c r="BP248" s="65"/>
      <c r="BQ248" s="65"/>
      <c r="BR248" s="65"/>
      <c r="BS248" s="65"/>
      <c r="BT248" s="65"/>
    </row>
    <row r="249" spans="1:72" s="405" customFormat="1" ht="25.05" customHeight="1">
      <c r="A249" s="15"/>
      <c r="B249" s="15"/>
      <c r="C249" s="15"/>
      <c r="D249" s="15"/>
      <c r="E249" s="15"/>
      <c r="F249" s="15"/>
      <c r="G249" s="15"/>
      <c r="H249" s="17"/>
      <c r="I249" s="17"/>
      <c r="J249" s="126"/>
      <c r="K249" s="17"/>
      <c r="L249" s="129" t="s">
        <v>413</v>
      </c>
      <c r="M249" s="398" t="s">
        <v>407</v>
      </c>
      <c r="N249" s="19"/>
      <c r="O249" s="19"/>
      <c r="P249" s="17"/>
      <c r="Q249" s="399"/>
      <c r="R249" s="395"/>
      <c r="S249" s="400"/>
      <c r="T249" s="400"/>
      <c r="U249" s="398"/>
      <c r="V249" s="401"/>
      <c r="W249" s="404"/>
      <c r="X249" s="403" t="s">
        <v>415</v>
      </c>
      <c r="Y249" s="398">
        <f>(Y22+Y70+Y125+Y155+Y218+Y230)</f>
        <v>99212626.400000006</v>
      </c>
      <c r="Z249" s="401"/>
      <c r="AA249" s="416"/>
      <c r="AB249" s="417"/>
      <c r="AC249" s="418"/>
      <c r="AD249" s="398">
        <f>(AD22+AD70+AD125+AD155+AD218+AD230)</f>
        <v>17074187.199999999</v>
      </c>
      <c r="AE249" s="419"/>
      <c r="AF249" s="420"/>
      <c r="AG249" s="421"/>
      <c r="AH249" s="398">
        <f>(AH22+AH70+AH125+AH155+AH218+AH230)</f>
        <v>6996441.5999999996</v>
      </c>
      <c r="AI249" s="422"/>
      <c r="AJ249" s="423"/>
      <c r="AK249" s="424"/>
      <c r="AL249" s="398">
        <f>(AL22+AL70+AL125+AL155+AL218+AL230)</f>
        <v>7962210.3999999994</v>
      </c>
      <c r="AM249" s="425"/>
      <c r="AN249" s="426"/>
      <c r="AO249" s="427"/>
      <c r="AP249" s="398">
        <f>(AP22+AP70+AP125+AP155+AP218+AP230)</f>
        <v>3420850.4</v>
      </c>
      <c r="AQ249" s="428"/>
      <c r="AR249" s="429"/>
      <c r="AS249" s="430"/>
      <c r="AT249" s="398">
        <f>(AT22+AT70+AT125+AT155+AT218+AT230)</f>
        <v>9377105.6000000015</v>
      </c>
      <c r="AU249" s="431"/>
      <c r="AV249" s="432"/>
      <c r="AW249" s="433"/>
      <c r="AX249" s="398">
        <f>(AX22+AX70+AX125+AX155+AX218+AX230)</f>
        <v>4298357.5999999996</v>
      </c>
      <c r="AY249" s="434"/>
      <c r="AZ249" s="435"/>
      <c r="BA249" s="436"/>
      <c r="BB249" s="398">
        <f>(BB22+BB70+BB125+BB155+BB218+BB230)</f>
        <v>7089107.1999999993</v>
      </c>
      <c r="BC249" s="437"/>
      <c r="BD249" s="438"/>
      <c r="BE249" s="439"/>
      <c r="BF249" s="398">
        <f>(BF22+BF70+BF125+BF155+BF218+BF230)</f>
        <v>42994366.399999999</v>
      </c>
      <c r="BH249" s="396">
        <f>(AD249+AH249+AL249+AP249+AT249+AX249+BB249+BF249)</f>
        <v>99212626.400000006</v>
      </c>
      <c r="BI249" s="406"/>
      <c r="BJ249" s="406"/>
      <c r="BK249" s="406"/>
      <c r="BL249" s="406"/>
      <c r="BM249" s="406"/>
      <c r="BN249" s="406"/>
      <c r="BO249" s="406"/>
      <c r="BP249" s="406"/>
      <c r="BQ249" s="406"/>
      <c r="BR249" s="406"/>
      <c r="BS249" s="406"/>
      <c r="BT249" s="406"/>
    </row>
    <row r="250" spans="1:72" s="405" customFormat="1" ht="25.05" customHeight="1">
      <c r="A250" s="15"/>
      <c r="B250" s="15"/>
      <c r="C250" s="15"/>
      <c r="D250" s="15"/>
      <c r="E250" s="15"/>
      <c r="F250" s="15"/>
      <c r="G250" s="15"/>
      <c r="H250" s="17"/>
      <c r="I250" s="17"/>
      <c r="J250" s="126"/>
      <c r="K250" s="17"/>
      <c r="L250" s="129"/>
      <c r="M250" s="398"/>
      <c r="N250" s="19"/>
      <c r="O250" s="19"/>
      <c r="P250" s="17"/>
      <c r="Q250" s="399"/>
      <c r="R250" s="395"/>
      <c r="S250" s="400"/>
      <c r="T250" s="400"/>
      <c r="U250" s="398"/>
      <c r="V250" s="401"/>
      <c r="W250" s="404"/>
      <c r="X250" s="403" t="s">
        <v>414</v>
      </c>
      <c r="Y250" s="398">
        <f>(Y249*4%)</f>
        <v>3968505.0560000003</v>
      </c>
      <c r="Z250" s="401"/>
      <c r="AA250" s="416"/>
      <c r="AB250" s="417"/>
      <c r="AC250" s="418"/>
      <c r="AD250" s="398">
        <f>(AD249*4%)</f>
        <v>682967.48800000001</v>
      </c>
      <c r="AE250" s="419"/>
      <c r="AF250" s="420"/>
      <c r="AG250" s="421"/>
      <c r="AH250" s="398">
        <f>(AH249*4%)</f>
        <v>279857.66399999999</v>
      </c>
      <c r="AI250" s="422"/>
      <c r="AJ250" s="423"/>
      <c r="AK250" s="424"/>
      <c r="AL250" s="398">
        <f>(AL249*4%)</f>
        <v>318488.41599999997</v>
      </c>
      <c r="AM250" s="425"/>
      <c r="AN250" s="426"/>
      <c r="AO250" s="427"/>
      <c r="AP250" s="398">
        <f>(AP249*4%)</f>
        <v>136834.016</v>
      </c>
      <c r="AQ250" s="428"/>
      <c r="AR250" s="429"/>
      <c r="AS250" s="430"/>
      <c r="AT250" s="398">
        <f>(AT249*4%)</f>
        <v>375084.22400000005</v>
      </c>
      <c r="AU250" s="431"/>
      <c r="AV250" s="432"/>
      <c r="AW250" s="433"/>
      <c r="AX250" s="398">
        <f>(AX249*4%)</f>
        <v>171934.30399999997</v>
      </c>
      <c r="AY250" s="434"/>
      <c r="AZ250" s="435"/>
      <c r="BA250" s="436"/>
      <c r="BB250" s="398">
        <f>(BB249*4%)</f>
        <v>283564.288</v>
      </c>
      <c r="BC250" s="437"/>
      <c r="BD250" s="438"/>
      <c r="BE250" s="439"/>
      <c r="BF250" s="398">
        <f>(BF249*4%)</f>
        <v>1719774.656</v>
      </c>
      <c r="BH250" s="396">
        <f t="shared" ref="BH250:BH256" si="214">(AD250+AH250+AL250+AP250+AT250+AX250+BB250+BF250)</f>
        <v>3968505.0560000003</v>
      </c>
      <c r="BI250" s="406"/>
      <c r="BJ250" s="406"/>
      <c r="BK250" s="406"/>
      <c r="BL250" s="406"/>
      <c r="BM250" s="406"/>
      <c r="BN250" s="406"/>
      <c r="BO250" s="406"/>
      <c r="BP250" s="406"/>
      <c r="BQ250" s="406"/>
      <c r="BR250" s="406"/>
      <c r="BS250" s="406"/>
      <c r="BT250" s="406"/>
    </row>
    <row r="251" spans="1:72" s="405" customFormat="1" ht="25.05" customHeight="1">
      <c r="A251" s="15"/>
      <c r="B251" s="15"/>
      <c r="C251" s="15"/>
      <c r="D251" s="15"/>
      <c r="E251" s="15"/>
      <c r="F251" s="15"/>
      <c r="G251" s="15"/>
      <c r="H251" s="17"/>
      <c r="I251" s="17"/>
      <c r="J251" s="126"/>
      <c r="K251" s="17"/>
      <c r="L251" s="129"/>
      <c r="M251" s="398"/>
      <c r="N251" s="19"/>
      <c r="O251" s="19"/>
      <c r="P251" s="17"/>
      <c r="Q251" s="399"/>
      <c r="R251" s="395"/>
      <c r="S251" s="400"/>
      <c r="T251" s="400"/>
      <c r="U251" s="398"/>
      <c r="V251" s="401"/>
      <c r="W251" s="404"/>
      <c r="X251" s="403" t="s">
        <v>416</v>
      </c>
      <c r="Y251" s="398">
        <f>(Y249+Y250)</f>
        <v>103181131.456</v>
      </c>
      <c r="Z251" s="401"/>
      <c r="AA251" s="416"/>
      <c r="AB251" s="417"/>
      <c r="AC251" s="418"/>
      <c r="AD251" s="398">
        <f>(AD249+AD250)</f>
        <v>17757154.688000001</v>
      </c>
      <c r="AE251" s="419"/>
      <c r="AF251" s="420"/>
      <c r="AG251" s="421"/>
      <c r="AH251" s="398">
        <f>(AH249+AH250)</f>
        <v>7276299.2639999995</v>
      </c>
      <c r="AI251" s="422"/>
      <c r="AJ251" s="423"/>
      <c r="AK251" s="424"/>
      <c r="AL251" s="398">
        <f>(AL249+AL250)</f>
        <v>8280698.8159999996</v>
      </c>
      <c r="AM251" s="425"/>
      <c r="AN251" s="426"/>
      <c r="AO251" s="427"/>
      <c r="AP251" s="398">
        <f>(AP249+AP250)</f>
        <v>3557684.4159999997</v>
      </c>
      <c r="AQ251" s="428"/>
      <c r="AR251" s="429"/>
      <c r="AS251" s="430"/>
      <c r="AT251" s="398">
        <f>(AT249+AT250)</f>
        <v>9752189.824000001</v>
      </c>
      <c r="AU251" s="431"/>
      <c r="AV251" s="432"/>
      <c r="AW251" s="433"/>
      <c r="AX251" s="398">
        <f>(AX249+AX250)</f>
        <v>4470291.9039999992</v>
      </c>
      <c r="AY251" s="434"/>
      <c r="AZ251" s="435"/>
      <c r="BA251" s="436"/>
      <c r="BB251" s="398">
        <f>(BB249+BB250)</f>
        <v>7372671.487999999</v>
      </c>
      <c r="BC251" s="437"/>
      <c r="BD251" s="438"/>
      <c r="BE251" s="439"/>
      <c r="BF251" s="398">
        <f>(BF249+BF250)</f>
        <v>44714141.056000002</v>
      </c>
      <c r="BH251" s="396">
        <f t="shared" si="214"/>
        <v>103181131.456</v>
      </c>
      <c r="BI251" s="406"/>
      <c r="BJ251" s="406"/>
      <c r="BK251" s="406"/>
      <c r="BL251" s="406"/>
      <c r="BM251" s="406"/>
      <c r="BN251" s="406"/>
      <c r="BO251" s="406"/>
      <c r="BP251" s="406"/>
      <c r="BQ251" s="406"/>
      <c r="BR251" s="406"/>
      <c r="BS251" s="406"/>
      <c r="BT251" s="406"/>
    </row>
    <row r="252" spans="1:72" ht="25.05" customHeight="1">
      <c r="W252" s="26" t="s">
        <v>408</v>
      </c>
      <c r="Y252" s="26">
        <f>(((Y251/4)/12)*2)</f>
        <v>4299213.8106666664</v>
      </c>
      <c r="AD252" s="26">
        <f>(((AD251/4)/12)*3)</f>
        <v>1109822.1680000001</v>
      </c>
      <c r="AH252" s="26">
        <f>(((AH251/4)/12)*3)</f>
        <v>454768.70400000003</v>
      </c>
      <c r="AL252" s="26">
        <f>(((AL251/4)/12)*3)</f>
        <v>517543.67599999998</v>
      </c>
      <c r="AP252" s="26">
        <f>(((AP251/4)/12)*3)</f>
        <v>222355.27600000001</v>
      </c>
      <c r="AT252" s="26">
        <f>(((AT251/4)/12)*3)</f>
        <v>609511.86400000006</v>
      </c>
      <c r="AX252" s="26">
        <f>(((AX251/4)/12)*3)</f>
        <v>279393.24399999995</v>
      </c>
      <c r="BB252" s="26">
        <f>(((BB251/4)/12)*3)</f>
        <v>460791.96799999994</v>
      </c>
      <c r="BF252" s="26">
        <f>(((BF251/4)/12)*3)</f>
        <v>2794633.8160000001</v>
      </c>
      <c r="BH252" s="39">
        <f t="shared" si="214"/>
        <v>6448820.716</v>
      </c>
    </row>
    <row r="253" spans="1:72" s="21" customFormat="1" ht="25.05" customHeight="1">
      <c r="A253" s="14"/>
      <c r="B253" s="15"/>
      <c r="C253" s="15"/>
      <c r="D253" s="15"/>
      <c r="E253" s="15"/>
      <c r="F253" s="15"/>
      <c r="G253" s="16"/>
      <c r="H253" s="17"/>
      <c r="I253" s="17"/>
      <c r="J253" s="18"/>
      <c r="K253" s="17"/>
      <c r="L253" s="19"/>
      <c r="M253" s="19"/>
      <c r="N253" s="19"/>
      <c r="O253" s="19"/>
      <c r="P253" s="17"/>
      <c r="Q253" s="20"/>
      <c r="R253" s="22"/>
      <c r="S253" s="23"/>
      <c r="T253" s="23"/>
      <c r="U253" s="32"/>
      <c r="V253" s="54"/>
      <c r="W253" s="26" t="s">
        <v>409</v>
      </c>
      <c r="X253" s="56"/>
      <c r="Y253" s="26">
        <f>(Y251/4)</f>
        <v>25795282.864</v>
      </c>
      <c r="Z253" s="54"/>
      <c r="AA253" s="236"/>
      <c r="AB253" s="238"/>
      <c r="AC253" s="237"/>
      <c r="AD253" s="26">
        <f>(AD251/4)</f>
        <v>4439288.6720000003</v>
      </c>
      <c r="AE253" s="252"/>
      <c r="AF253" s="254"/>
      <c r="AG253" s="253"/>
      <c r="AH253" s="26">
        <f>(AH251/4)</f>
        <v>1819074.8159999999</v>
      </c>
      <c r="AI253" s="268"/>
      <c r="AJ253" s="270"/>
      <c r="AK253" s="269"/>
      <c r="AL253" s="26">
        <f>(AL251/4)</f>
        <v>2070174.7039999999</v>
      </c>
      <c r="AM253" s="287"/>
      <c r="AN253" s="289"/>
      <c r="AO253" s="288"/>
      <c r="AP253" s="26">
        <f>(AP251/4)</f>
        <v>889421.10399999993</v>
      </c>
      <c r="AQ253" s="306"/>
      <c r="AR253" s="308"/>
      <c r="AS253" s="307"/>
      <c r="AT253" s="26">
        <f>(AT251/4)</f>
        <v>2438047.4560000002</v>
      </c>
      <c r="AU253" s="325"/>
      <c r="AV253" s="327"/>
      <c r="AW253" s="326"/>
      <c r="AX253" s="26">
        <f>(AX251/4)</f>
        <v>1117572.9759999998</v>
      </c>
      <c r="AY253" s="344"/>
      <c r="AZ253" s="346"/>
      <c r="BA253" s="345"/>
      <c r="BB253" s="26">
        <f>(BB251/4)</f>
        <v>1843167.8719999997</v>
      </c>
      <c r="BC253" s="363"/>
      <c r="BD253" s="365"/>
      <c r="BE253" s="364"/>
      <c r="BF253" s="26">
        <f>(BF251/4)</f>
        <v>11178535.264</v>
      </c>
      <c r="BH253" s="39">
        <f t="shared" si="214"/>
        <v>25795282.864</v>
      </c>
      <c r="BI253" s="65"/>
      <c r="BJ253" s="65"/>
      <c r="BK253" s="65"/>
      <c r="BL253" s="65"/>
      <c r="BM253" s="65"/>
      <c r="BN253" s="65"/>
      <c r="BO253" s="65"/>
      <c r="BP253" s="65"/>
      <c r="BQ253" s="65"/>
      <c r="BR253" s="65"/>
      <c r="BS253" s="65"/>
      <c r="BT253" s="65"/>
    </row>
    <row r="254" spans="1:72" s="21" customFormat="1" ht="25.05" customHeight="1">
      <c r="A254" s="14"/>
      <c r="B254" s="15"/>
      <c r="C254" s="15"/>
      <c r="D254" s="15"/>
      <c r="E254" s="15"/>
      <c r="F254" s="15"/>
      <c r="G254" s="16"/>
      <c r="H254" s="17"/>
      <c r="I254" s="17"/>
      <c r="J254" s="18"/>
      <c r="K254" s="17"/>
      <c r="L254" s="19"/>
      <c r="M254" s="19"/>
      <c r="N254" s="19"/>
      <c r="O254" s="19"/>
      <c r="P254" s="17"/>
      <c r="Q254" s="20"/>
      <c r="R254" s="22"/>
      <c r="S254" s="23"/>
      <c r="T254" s="23"/>
      <c r="U254" s="32"/>
      <c r="V254" s="54"/>
      <c r="W254" s="26" t="s">
        <v>410</v>
      </c>
      <c r="X254" s="56"/>
      <c r="Y254" s="26">
        <f>(Y251/4)</f>
        <v>25795282.864</v>
      </c>
      <c r="Z254" s="54"/>
      <c r="AA254" s="236"/>
      <c r="AB254" s="238"/>
      <c r="AC254" s="237"/>
      <c r="AD254" s="26">
        <f>(AD251/4)</f>
        <v>4439288.6720000003</v>
      </c>
      <c r="AE254" s="252"/>
      <c r="AF254" s="254"/>
      <c r="AG254" s="253"/>
      <c r="AH254" s="26">
        <f>(AH251/4)</f>
        <v>1819074.8159999999</v>
      </c>
      <c r="AI254" s="268"/>
      <c r="AJ254" s="270"/>
      <c r="AK254" s="269"/>
      <c r="AL254" s="26">
        <f>(AL251/4)</f>
        <v>2070174.7039999999</v>
      </c>
      <c r="AM254" s="287"/>
      <c r="AN254" s="289"/>
      <c r="AO254" s="288"/>
      <c r="AP254" s="26">
        <f>(AP251/4)</f>
        <v>889421.10399999993</v>
      </c>
      <c r="AQ254" s="306"/>
      <c r="AR254" s="308"/>
      <c r="AS254" s="307"/>
      <c r="AT254" s="26">
        <f>(AT251/4)</f>
        <v>2438047.4560000002</v>
      </c>
      <c r="AU254" s="325"/>
      <c r="AV254" s="327"/>
      <c r="AW254" s="326"/>
      <c r="AX254" s="26">
        <f>(AX251/4)</f>
        <v>1117572.9759999998</v>
      </c>
      <c r="AY254" s="344"/>
      <c r="AZ254" s="346"/>
      <c r="BA254" s="345"/>
      <c r="BB254" s="26">
        <f>(BB251/4)</f>
        <v>1843167.8719999997</v>
      </c>
      <c r="BC254" s="363"/>
      <c r="BD254" s="365"/>
      <c r="BE254" s="364"/>
      <c r="BF254" s="26">
        <f>(BF251/4)</f>
        <v>11178535.264</v>
      </c>
      <c r="BH254" s="39">
        <f t="shared" si="214"/>
        <v>25795282.864</v>
      </c>
      <c r="BI254" s="65"/>
      <c r="BJ254" s="65"/>
      <c r="BK254" s="65"/>
      <c r="BL254" s="65"/>
      <c r="BM254" s="65"/>
      <c r="BN254" s="65"/>
      <c r="BO254" s="65"/>
      <c r="BP254" s="65"/>
      <c r="BQ254" s="65"/>
      <c r="BR254" s="65"/>
      <c r="BS254" s="65"/>
      <c r="BT254" s="65"/>
    </row>
    <row r="255" spans="1:72" s="21" customFormat="1" ht="25.05" customHeight="1">
      <c r="A255" s="14"/>
      <c r="B255" s="15"/>
      <c r="C255" s="15"/>
      <c r="D255" s="15"/>
      <c r="E255" s="15"/>
      <c r="F255" s="15"/>
      <c r="G255" s="16"/>
      <c r="H255" s="17"/>
      <c r="I255" s="17"/>
      <c r="J255" s="18"/>
      <c r="K255" s="17"/>
      <c r="L255" s="19"/>
      <c r="M255" s="19"/>
      <c r="N255" s="19"/>
      <c r="O255" s="19"/>
      <c r="P255" s="17"/>
      <c r="Q255" s="20"/>
      <c r="R255" s="22"/>
      <c r="S255" s="23"/>
      <c r="T255" s="23"/>
      <c r="U255" s="32"/>
      <c r="V255" s="54"/>
      <c r="W255" s="26" t="s">
        <v>411</v>
      </c>
      <c r="X255" s="56"/>
      <c r="Y255" s="26">
        <f>(Y251/4)</f>
        <v>25795282.864</v>
      </c>
      <c r="Z255" s="54"/>
      <c r="AA255" s="236"/>
      <c r="AB255" s="238"/>
      <c r="AC255" s="237"/>
      <c r="AD255" s="26">
        <f>(AD251/4)</f>
        <v>4439288.6720000003</v>
      </c>
      <c r="AE255" s="252"/>
      <c r="AF255" s="254"/>
      <c r="AG255" s="253"/>
      <c r="AH255" s="26">
        <f>(AH251/4)</f>
        <v>1819074.8159999999</v>
      </c>
      <c r="AI255" s="268"/>
      <c r="AJ255" s="270"/>
      <c r="AK255" s="269"/>
      <c r="AL255" s="26">
        <f>(AL251/4)</f>
        <v>2070174.7039999999</v>
      </c>
      <c r="AM255" s="287"/>
      <c r="AN255" s="289"/>
      <c r="AO255" s="288"/>
      <c r="AP255" s="26">
        <f>(AP251/4)</f>
        <v>889421.10399999993</v>
      </c>
      <c r="AQ255" s="306"/>
      <c r="AR255" s="308"/>
      <c r="AS255" s="307"/>
      <c r="AT255" s="26">
        <f>(AT251/4)</f>
        <v>2438047.4560000002</v>
      </c>
      <c r="AU255" s="325"/>
      <c r="AV255" s="327"/>
      <c r="AW255" s="326"/>
      <c r="AX255" s="26">
        <f>(AX251/4)</f>
        <v>1117572.9759999998</v>
      </c>
      <c r="AY255" s="344"/>
      <c r="AZ255" s="346"/>
      <c r="BA255" s="345"/>
      <c r="BB255" s="26">
        <f>(BB251/4)</f>
        <v>1843167.8719999997</v>
      </c>
      <c r="BC255" s="363"/>
      <c r="BD255" s="365"/>
      <c r="BE255" s="364"/>
      <c r="BF255" s="26">
        <f>(BF251/4)</f>
        <v>11178535.264</v>
      </c>
      <c r="BH255" s="39">
        <f t="shared" si="214"/>
        <v>25795282.864</v>
      </c>
      <c r="BI255" s="65"/>
      <c r="BJ255" s="65"/>
      <c r="BK255" s="65"/>
      <c r="BL255" s="65"/>
      <c r="BM255" s="65"/>
      <c r="BN255" s="65"/>
      <c r="BO255" s="65"/>
      <c r="BP255" s="65"/>
      <c r="BQ255" s="65"/>
      <c r="BR255" s="65"/>
      <c r="BS255" s="65"/>
      <c r="BT255" s="65"/>
    </row>
    <row r="256" spans="1:72" s="21" customFormat="1" ht="25.05" customHeight="1">
      <c r="A256" s="14"/>
      <c r="B256" s="15"/>
      <c r="C256" s="15"/>
      <c r="D256" s="15"/>
      <c r="E256" s="15"/>
      <c r="F256" s="15"/>
      <c r="G256" s="16"/>
      <c r="H256" s="17"/>
      <c r="I256" s="17"/>
      <c r="J256" s="18"/>
      <c r="K256" s="17"/>
      <c r="L256" s="19"/>
      <c r="M256" s="19"/>
      <c r="N256" s="19"/>
      <c r="O256" s="19"/>
      <c r="P256" s="17"/>
      <c r="Q256" s="20"/>
      <c r="R256" s="22"/>
      <c r="S256" s="23"/>
      <c r="T256" s="23"/>
      <c r="U256" s="32"/>
      <c r="V256" s="54"/>
      <c r="W256" s="26" t="s">
        <v>412</v>
      </c>
      <c r="X256" s="56"/>
      <c r="Y256" s="26">
        <f>(((Y251/4)/12)*10)</f>
        <v>21496069.053333331</v>
      </c>
      <c r="Z256" s="54"/>
      <c r="AA256" s="236"/>
      <c r="AB256" s="238"/>
      <c r="AC256" s="237"/>
      <c r="AD256" s="26">
        <f>(((AD251/4)/12)*9)</f>
        <v>3329466.5040000002</v>
      </c>
      <c r="AE256" s="252"/>
      <c r="AF256" s="254"/>
      <c r="AG256" s="253"/>
      <c r="AH256" s="26">
        <f>(((AH251/4)/12)*9)</f>
        <v>1364306.112</v>
      </c>
      <c r="AI256" s="268"/>
      <c r="AJ256" s="270"/>
      <c r="AK256" s="269"/>
      <c r="AL256" s="26">
        <f>(((AL251/4)/12)*9)</f>
        <v>1552631.0279999999</v>
      </c>
      <c r="AM256" s="287"/>
      <c r="AN256" s="289"/>
      <c r="AO256" s="288"/>
      <c r="AP256" s="26">
        <f>(((AP251/4)/12)*9)</f>
        <v>667065.82799999998</v>
      </c>
      <c r="AQ256" s="306"/>
      <c r="AR256" s="308"/>
      <c r="AS256" s="307"/>
      <c r="AT256" s="26">
        <f>(((AT251/4)/12)*9)</f>
        <v>1828535.5920000002</v>
      </c>
      <c r="AU256" s="325"/>
      <c r="AV256" s="327"/>
      <c r="AW256" s="326"/>
      <c r="AX256" s="26">
        <f>(((AX251/4)/12)*9)</f>
        <v>838179.73199999984</v>
      </c>
      <c r="AY256" s="344"/>
      <c r="AZ256" s="346"/>
      <c r="BA256" s="345"/>
      <c r="BB256" s="26">
        <f>(((BB251/4)/12)*9)</f>
        <v>1382375.9039999999</v>
      </c>
      <c r="BC256" s="363"/>
      <c r="BD256" s="365"/>
      <c r="BE256" s="364"/>
      <c r="BF256" s="26">
        <f>(((BF251/4)/12)*9)</f>
        <v>8383901.4480000008</v>
      </c>
      <c r="BH256" s="39">
        <f t="shared" si="214"/>
        <v>19346462.148000002</v>
      </c>
      <c r="BI256" s="65"/>
      <c r="BJ256" s="65"/>
      <c r="BK256" s="65"/>
      <c r="BL256" s="65"/>
      <c r="BM256" s="65"/>
      <c r="BN256" s="65"/>
      <c r="BO256" s="65"/>
      <c r="BP256" s="65"/>
      <c r="BQ256" s="65"/>
      <c r="BR256" s="65"/>
      <c r="BS256" s="65"/>
      <c r="BT256" s="65"/>
    </row>
    <row r="257" spans="1:72" s="21" customFormat="1" ht="25.05" customHeight="1">
      <c r="A257" s="14"/>
      <c r="B257" s="15"/>
      <c r="C257" s="15"/>
      <c r="D257" s="15"/>
      <c r="E257" s="15"/>
      <c r="F257" s="15"/>
      <c r="G257" s="16"/>
      <c r="H257" s="17"/>
      <c r="I257" s="17"/>
      <c r="J257" s="18"/>
      <c r="K257" s="17"/>
      <c r="L257" s="19"/>
      <c r="M257" s="19"/>
      <c r="N257" s="19"/>
      <c r="O257" s="19"/>
      <c r="P257" s="17"/>
      <c r="Q257" s="20"/>
      <c r="R257" s="22"/>
      <c r="S257" s="23"/>
      <c r="T257" s="23"/>
      <c r="U257" s="32"/>
      <c r="V257" s="54"/>
      <c r="W257" s="26"/>
      <c r="X257" s="56"/>
      <c r="Y257" s="22">
        <f>SUM(Y252:Y256)</f>
        <v>103181131.45599999</v>
      </c>
      <c r="Z257" s="54"/>
      <c r="AA257" s="236"/>
      <c r="AB257" s="238"/>
      <c r="AC257" s="237"/>
      <c r="AD257" s="239"/>
      <c r="AE257" s="252"/>
      <c r="AF257" s="254"/>
      <c r="AG257" s="253"/>
      <c r="AH257" s="255"/>
      <c r="AI257" s="268"/>
      <c r="AJ257" s="270"/>
      <c r="AK257" s="269"/>
      <c r="AL257" s="271"/>
      <c r="AM257" s="287"/>
      <c r="AN257" s="289"/>
      <c r="AO257" s="288"/>
      <c r="AP257" s="290"/>
      <c r="AQ257" s="306"/>
      <c r="AR257" s="308"/>
      <c r="AS257" s="307"/>
      <c r="AT257" s="309"/>
      <c r="AU257" s="325"/>
      <c r="AV257" s="327"/>
      <c r="AW257" s="326"/>
      <c r="AX257" s="328"/>
      <c r="AY257" s="344"/>
      <c r="AZ257" s="346"/>
      <c r="BA257" s="345"/>
      <c r="BB257" s="347"/>
      <c r="BC257" s="363"/>
      <c r="BD257" s="365"/>
      <c r="BE257" s="364"/>
      <c r="BF257" s="366"/>
      <c r="BH257" s="39">
        <f>SUM(BH252:BH256)</f>
        <v>103181131.456</v>
      </c>
      <c r="BI257" s="65"/>
      <c r="BJ257" s="65"/>
      <c r="BK257" s="65"/>
      <c r="BL257" s="65"/>
      <c r="BM257" s="65"/>
      <c r="BN257" s="65"/>
      <c r="BO257" s="65"/>
      <c r="BP257" s="65"/>
      <c r="BQ257" s="65"/>
      <c r="BR257" s="65"/>
      <c r="BS257" s="65"/>
      <c r="BT257" s="65"/>
    </row>
    <row r="258" spans="1:72" s="21" customFormat="1" ht="25.05" customHeight="1">
      <c r="A258" s="14"/>
      <c r="B258" s="15"/>
      <c r="C258" s="15"/>
      <c r="D258" s="15"/>
      <c r="E258" s="15"/>
      <c r="F258" s="15"/>
      <c r="G258" s="16"/>
      <c r="H258" s="17"/>
      <c r="I258" s="17"/>
      <c r="J258" s="18"/>
      <c r="K258" s="17"/>
      <c r="L258" s="19"/>
      <c r="M258" s="19"/>
      <c r="N258" s="19"/>
      <c r="O258" s="19"/>
      <c r="P258" s="17"/>
      <c r="Q258" s="20"/>
      <c r="R258" s="22"/>
      <c r="S258" s="23"/>
      <c r="T258" s="23"/>
      <c r="U258" s="32"/>
      <c r="V258" s="54"/>
      <c r="W258" s="26"/>
      <c r="X258" s="56"/>
      <c r="Y258" s="22"/>
      <c r="Z258" s="54"/>
      <c r="AA258" s="236"/>
      <c r="AB258" s="238"/>
      <c r="AC258" s="237"/>
      <c r="AD258" s="239"/>
      <c r="AE258" s="252"/>
      <c r="AF258" s="254"/>
      <c r="AG258" s="253"/>
      <c r="AH258" s="255"/>
      <c r="AI258" s="268"/>
      <c r="AJ258" s="270"/>
      <c r="AK258" s="269"/>
      <c r="AL258" s="271"/>
      <c r="AM258" s="287"/>
      <c r="AN258" s="289"/>
      <c r="AO258" s="288"/>
      <c r="AP258" s="290"/>
      <c r="AQ258" s="306"/>
      <c r="AR258" s="308"/>
      <c r="AS258" s="307"/>
      <c r="AT258" s="309"/>
      <c r="AU258" s="325"/>
      <c r="AV258" s="327"/>
      <c r="AW258" s="326"/>
      <c r="AX258" s="328"/>
      <c r="AY258" s="344"/>
      <c r="AZ258" s="346"/>
      <c r="BA258" s="345"/>
      <c r="BB258" s="347"/>
      <c r="BC258" s="363"/>
      <c r="BD258" s="365"/>
      <c r="BE258" s="364"/>
      <c r="BF258" s="366"/>
      <c r="BH258" s="39"/>
      <c r="BI258" s="65"/>
      <c r="BJ258" s="65"/>
      <c r="BK258" s="65"/>
      <c r="BL258" s="65"/>
      <c r="BM258" s="65"/>
      <c r="BN258" s="65"/>
      <c r="BO258" s="65"/>
      <c r="BP258" s="65"/>
      <c r="BQ258" s="65"/>
      <c r="BR258" s="65"/>
      <c r="BS258" s="65"/>
      <c r="BT258" s="65"/>
    </row>
    <row r="259" spans="1:72" s="21" customFormat="1" ht="25.05" customHeight="1">
      <c r="A259" s="14"/>
      <c r="B259" s="15"/>
      <c r="C259" s="15"/>
      <c r="D259" s="15"/>
      <c r="E259" s="15"/>
      <c r="F259" s="15"/>
      <c r="G259" s="16"/>
      <c r="H259" s="17"/>
      <c r="I259" s="17"/>
      <c r="J259" s="18"/>
      <c r="K259" s="17"/>
      <c r="L259" s="19"/>
      <c r="M259" s="19"/>
      <c r="N259" s="19"/>
      <c r="O259" s="19"/>
      <c r="P259" s="17"/>
      <c r="Q259" s="20"/>
      <c r="R259" s="22"/>
      <c r="S259" s="23"/>
      <c r="T259" s="23"/>
      <c r="U259" s="32"/>
      <c r="V259" s="54"/>
      <c r="W259" s="26" t="s">
        <v>494</v>
      </c>
      <c r="X259" s="23" t="s">
        <v>488</v>
      </c>
      <c r="Y259" s="22">
        <f>(Y4+Y52+Y100+Y153)</f>
        <v>13483080</v>
      </c>
      <c r="Z259" s="54"/>
      <c r="AA259" s="236"/>
      <c r="AB259" s="238"/>
      <c r="AC259" s="237"/>
      <c r="AD259" s="239"/>
      <c r="AE259" s="252"/>
      <c r="AF259" s="254"/>
      <c r="AG259" s="253"/>
      <c r="AH259" s="255"/>
      <c r="AI259" s="268"/>
      <c r="AJ259" s="270"/>
      <c r="AK259" s="269"/>
      <c r="AL259" s="271"/>
      <c r="AM259" s="287"/>
      <c r="AN259" s="289"/>
      <c r="AO259" s="288"/>
      <c r="AP259" s="290"/>
      <c r="AQ259" s="306"/>
      <c r="AR259" s="308"/>
      <c r="AS259" s="307"/>
      <c r="AT259" s="309"/>
      <c r="AU259" s="325"/>
      <c r="AV259" s="327"/>
      <c r="AW259" s="326"/>
      <c r="AX259" s="328"/>
      <c r="AY259" s="344"/>
      <c r="AZ259" s="346"/>
      <c r="BA259" s="345"/>
      <c r="BB259" s="347"/>
      <c r="BC259" s="363"/>
      <c r="BD259" s="365"/>
      <c r="BE259" s="364"/>
      <c r="BF259" s="366"/>
      <c r="BH259" s="39"/>
      <c r="BI259" s="65"/>
      <c r="BJ259" s="65"/>
      <c r="BK259" s="65"/>
      <c r="BL259" s="65"/>
      <c r="BM259" s="65"/>
      <c r="BN259" s="65"/>
      <c r="BO259" s="65"/>
      <c r="BP259" s="65"/>
      <c r="BQ259" s="65"/>
      <c r="BR259" s="65"/>
      <c r="BS259" s="65"/>
      <c r="BT259" s="65"/>
    </row>
    <row r="260" spans="1:72" s="21" customFormat="1" ht="25.05" customHeight="1">
      <c r="A260" s="14"/>
      <c r="B260" s="15"/>
      <c r="C260" s="15"/>
      <c r="D260" s="15"/>
      <c r="E260" s="15"/>
      <c r="F260" s="15"/>
      <c r="G260" s="16"/>
      <c r="H260" s="17"/>
      <c r="I260" s="17"/>
      <c r="J260" s="18"/>
      <c r="K260" s="17"/>
      <c r="L260" s="19"/>
      <c r="M260" s="19"/>
      <c r="N260" s="19"/>
      <c r="O260" s="19"/>
      <c r="P260" s="17"/>
      <c r="Q260" s="20"/>
      <c r="R260" s="22"/>
      <c r="S260" s="23"/>
      <c r="T260" s="23"/>
      <c r="U260" s="32"/>
      <c r="V260" s="54"/>
      <c r="W260" s="26"/>
      <c r="X260" s="23" t="s">
        <v>490</v>
      </c>
      <c r="Y260" s="22">
        <f>(Y259*4%)</f>
        <v>539323.19999999995</v>
      </c>
      <c r="Z260" s="54"/>
      <c r="AA260" s="236"/>
      <c r="AB260" s="238"/>
      <c r="AC260" s="237"/>
      <c r="AD260" s="239"/>
      <c r="AE260" s="252"/>
      <c r="AF260" s="254"/>
      <c r="AG260" s="253"/>
      <c r="AH260" s="255"/>
      <c r="AI260" s="268"/>
      <c r="AJ260" s="270"/>
      <c r="AK260" s="269"/>
      <c r="AL260" s="271"/>
      <c r="AM260" s="287"/>
      <c r="AN260" s="289"/>
      <c r="AO260" s="288"/>
      <c r="AP260" s="290"/>
      <c r="AQ260" s="306"/>
      <c r="AR260" s="308"/>
      <c r="AS260" s="307"/>
      <c r="AT260" s="309"/>
      <c r="AU260" s="325"/>
      <c r="AV260" s="327"/>
      <c r="AW260" s="326"/>
      <c r="AX260" s="328"/>
      <c r="AY260" s="344"/>
      <c r="AZ260" s="346"/>
      <c r="BA260" s="345"/>
      <c r="BB260" s="347"/>
      <c r="BC260" s="363"/>
      <c r="BD260" s="365"/>
      <c r="BE260" s="364"/>
      <c r="BF260" s="366"/>
      <c r="BH260" s="39"/>
      <c r="BI260" s="65"/>
      <c r="BJ260" s="65"/>
      <c r="BK260" s="65"/>
      <c r="BL260" s="65"/>
      <c r="BM260" s="65"/>
      <c r="BN260" s="65"/>
      <c r="BO260" s="65"/>
      <c r="BP260" s="65"/>
      <c r="BQ260" s="65"/>
      <c r="BR260" s="65"/>
      <c r="BS260" s="65"/>
      <c r="BT260" s="65"/>
    </row>
    <row r="261" spans="1:72" s="21" customFormat="1" ht="25.05" customHeight="1">
      <c r="A261" s="14"/>
      <c r="B261" s="15"/>
      <c r="C261" s="15"/>
      <c r="D261" s="15"/>
      <c r="E261" s="15"/>
      <c r="F261" s="15"/>
      <c r="G261" s="16"/>
      <c r="H261" s="17"/>
      <c r="I261" s="17"/>
      <c r="J261" s="18"/>
      <c r="K261" s="17"/>
      <c r="L261" s="19"/>
      <c r="M261" s="19"/>
      <c r="N261" s="19"/>
      <c r="O261" s="19"/>
      <c r="P261" s="17"/>
      <c r="Q261" s="20"/>
      <c r="R261" s="22"/>
      <c r="S261" s="23"/>
      <c r="T261" s="23"/>
      <c r="U261" s="32"/>
      <c r="V261" s="54"/>
      <c r="W261" s="26"/>
      <c r="X261" s="23" t="s">
        <v>491</v>
      </c>
      <c r="Y261" s="22">
        <f>SUM(Y259:Y260)</f>
        <v>14022403.199999999</v>
      </c>
      <c r="Z261" s="54"/>
      <c r="AA261" s="236"/>
      <c r="AB261" s="238"/>
      <c r="AC261" s="237"/>
      <c r="AD261" s="239"/>
      <c r="AE261" s="252"/>
      <c r="AF261" s="254"/>
      <c r="AG261" s="253"/>
      <c r="AH261" s="255"/>
      <c r="AI261" s="268"/>
      <c r="AJ261" s="270"/>
      <c r="AK261" s="269"/>
      <c r="AL261" s="271"/>
      <c r="AM261" s="287"/>
      <c r="AN261" s="289"/>
      <c r="AO261" s="288"/>
      <c r="AP261" s="290"/>
      <c r="AQ261" s="306"/>
      <c r="AR261" s="308"/>
      <c r="AS261" s="307"/>
      <c r="AT261" s="309"/>
      <c r="AU261" s="325"/>
      <c r="AV261" s="327"/>
      <c r="AW261" s="326"/>
      <c r="AX261" s="328"/>
      <c r="AY261" s="344"/>
      <c r="AZ261" s="346"/>
      <c r="BA261" s="345"/>
      <c r="BB261" s="347"/>
      <c r="BC261" s="363"/>
      <c r="BD261" s="365"/>
      <c r="BE261" s="364"/>
      <c r="BF261" s="366"/>
      <c r="BH261" s="39"/>
      <c r="BI261" s="65"/>
      <c r="BJ261" s="65"/>
      <c r="BK261" s="65"/>
      <c r="BL261" s="65"/>
      <c r="BM261" s="65"/>
      <c r="BN261" s="65"/>
      <c r="BO261" s="65"/>
      <c r="BP261" s="65"/>
      <c r="BQ261" s="65"/>
      <c r="BR261" s="65"/>
      <c r="BS261" s="65"/>
      <c r="BT261" s="65"/>
    </row>
    <row r="262" spans="1:72" s="21" customFormat="1" ht="25.05" customHeight="1">
      <c r="A262" s="14"/>
      <c r="B262" s="15"/>
      <c r="C262" s="15"/>
      <c r="D262" s="15"/>
      <c r="E262" s="15"/>
      <c r="F262" s="15"/>
      <c r="G262" s="16"/>
      <c r="H262" s="17"/>
      <c r="I262" s="17"/>
      <c r="J262" s="18"/>
      <c r="K262" s="17"/>
      <c r="L262" s="19"/>
      <c r="M262" s="19"/>
      <c r="N262" s="19"/>
      <c r="O262" s="19"/>
      <c r="P262" s="17"/>
      <c r="Q262" s="20"/>
      <c r="R262" s="22"/>
      <c r="S262" s="23"/>
      <c r="T262" s="23"/>
      <c r="U262" s="32"/>
      <c r="V262" s="54"/>
      <c r="W262" s="26"/>
      <c r="X262" s="56"/>
      <c r="Y262" s="22"/>
      <c r="Z262" s="54"/>
      <c r="AA262" s="236"/>
      <c r="AB262" s="238"/>
      <c r="AC262" s="237"/>
      <c r="AD262" s="239"/>
      <c r="AE262" s="252"/>
      <c r="AF262" s="254"/>
      <c r="AG262" s="253"/>
      <c r="AH262" s="255"/>
      <c r="AI262" s="268"/>
      <c r="AJ262" s="270"/>
      <c r="AK262" s="269"/>
      <c r="AL262" s="271"/>
      <c r="AM262" s="287"/>
      <c r="AN262" s="289"/>
      <c r="AO262" s="288"/>
      <c r="AP262" s="290"/>
      <c r="AQ262" s="306"/>
      <c r="AR262" s="308"/>
      <c r="AS262" s="307"/>
      <c r="AT262" s="309"/>
      <c r="AU262" s="325"/>
      <c r="AV262" s="327"/>
      <c r="AW262" s="326"/>
      <c r="AX262" s="328"/>
      <c r="AY262" s="344"/>
      <c r="AZ262" s="346"/>
      <c r="BA262" s="345"/>
      <c r="BB262" s="347"/>
      <c r="BC262" s="363"/>
      <c r="BD262" s="365"/>
      <c r="BE262" s="364"/>
      <c r="BF262" s="366"/>
      <c r="BH262" s="39"/>
      <c r="BI262" s="65"/>
      <c r="BJ262" s="65"/>
      <c r="BK262" s="65"/>
      <c r="BL262" s="65"/>
      <c r="BM262" s="65"/>
      <c r="BN262" s="65"/>
      <c r="BO262" s="65"/>
      <c r="BP262" s="65"/>
      <c r="BQ262" s="65"/>
      <c r="BR262" s="65"/>
      <c r="BS262" s="65"/>
      <c r="BT262" s="65"/>
    </row>
    <row r="263" spans="1:72" s="21" customFormat="1" ht="25.05" customHeight="1">
      <c r="A263" s="14"/>
      <c r="B263" s="15"/>
      <c r="C263" s="15"/>
      <c r="D263" s="15"/>
      <c r="E263" s="15"/>
      <c r="F263" s="15"/>
      <c r="G263" s="16"/>
      <c r="H263" s="17"/>
      <c r="I263" s="17"/>
      <c r="J263" s="18"/>
      <c r="K263" s="17"/>
      <c r="L263" s="19"/>
      <c r="M263" s="19"/>
      <c r="N263" s="19"/>
      <c r="O263" s="19"/>
      <c r="P263" s="17"/>
      <c r="Q263" s="20"/>
      <c r="R263" s="22"/>
      <c r="S263" s="23"/>
      <c r="T263" s="23"/>
      <c r="U263" s="32"/>
      <c r="V263" s="54"/>
      <c r="W263" s="26" t="s">
        <v>408</v>
      </c>
      <c r="X263" s="56"/>
      <c r="Y263" s="22">
        <f>(((Y261/2)/12)*2)</f>
        <v>1168533.5999999999</v>
      </c>
      <c r="Z263" s="54"/>
      <c r="AA263" s="236"/>
      <c r="AB263" s="238"/>
      <c r="AC263" s="237"/>
      <c r="AD263" s="239"/>
      <c r="AE263" s="252"/>
      <c r="AF263" s="254"/>
      <c r="AG263" s="253"/>
      <c r="AH263" s="255"/>
      <c r="AI263" s="268"/>
      <c r="AJ263" s="270"/>
      <c r="AK263" s="269"/>
      <c r="AL263" s="271"/>
      <c r="AM263" s="287"/>
      <c r="AN263" s="289"/>
      <c r="AO263" s="288"/>
      <c r="AP263" s="290"/>
      <c r="AQ263" s="306"/>
      <c r="AR263" s="308"/>
      <c r="AS263" s="307"/>
      <c r="AT263" s="309"/>
      <c r="AU263" s="325"/>
      <c r="AV263" s="327"/>
      <c r="AW263" s="326"/>
      <c r="AX263" s="328"/>
      <c r="AY263" s="344"/>
      <c r="AZ263" s="346"/>
      <c r="BA263" s="345"/>
      <c r="BB263" s="347"/>
      <c r="BC263" s="363"/>
      <c r="BD263" s="365"/>
      <c r="BE263" s="364"/>
      <c r="BF263" s="366"/>
      <c r="BH263" s="39"/>
      <c r="BI263" s="65"/>
      <c r="BJ263" s="65"/>
      <c r="BK263" s="65"/>
      <c r="BL263" s="65"/>
      <c r="BM263" s="65"/>
      <c r="BN263" s="65"/>
      <c r="BO263" s="65"/>
      <c r="BP263" s="65"/>
      <c r="BQ263" s="65"/>
      <c r="BR263" s="65"/>
      <c r="BS263" s="65"/>
      <c r="BT263" s="65"/>
    </row>
    <row r="264" spans="1:72" s="21" customFormat="1" ht="25.05" customHeight="1">
      <c r="A264" s="14"/>
      <c r="B264" s="15"/>
      <c r="C264" s="15"/>
      <c r="D264" s="15"/>
      <c r="E264" s="15"/>
      <c r="F264" s="15"/>
      <c r="G264" s="16"/>
      <c r="H264" s="17"/>
      <c r="I264" s="17"/>
      <c r="J264" s="18"/>
      <c r="K264" s="17"/>
      <c r="L264" s="19"/>
      <c r="M264" s="19"/>
      <c r="N264" s="19"/>
      <c r="O264" s="19"/>
      <c r="P264" s="17"/>
      <c r="Q264" s="20"/>
      <c r="R264" s="22"/>
      <c r="S264" s="23"/>
      <c r="T264" s="23"/>
      <c r="U264" s="32"/>
      <c r="V264" s="54"/>
      <c r="W264" s="26" t="s">
        <v>409</v>
      </c>
      <c r="X264" s="56"/>
      <c r="Y264" s="22">
        <f>(Y261/2)</f>
        <v>7011201.5999999996</v>
      </c>
      <c r="Z264" s="54"/>
      <c r="AA264" s="236"/>
      <c r="AB264" s="238"/>
      <c r="AC264" s="237"/>
      <c r="AD264" s="239"/>
      <c r="AE264" s="252"/>
      <c r="AF264" s="254"/>
      <c r="AG264" s="253"/>
      <c r="AH264" s="255"/>
      <c r="AI264" s="268"/>
      <c r="AJ264" s="270"/>
      <c r="AK264" s="269"/>
      <c r="AL264" s="271"/>
      <c r="AM264" s="287"/>
      <c r="AN264" s="289"/>
      <c r="AO264" s="288"/>
      <c r="AP264" s="290"/>
      <c r="AQ264" s="306"/>
      <c r="AR264" s="308"/>
      <c r="AS264" s="307"/>
      <c r="AT264" s="309"/>
      <c r="AU264" s="325"/>
      <c r="AV264" s="327"/>
      <c r="AW264" s="326"/>
      <c r="AX264" s="328"/>
      <c r="AY264" s="344"/>
      <c r="AZ264" s="346"/>
      <c r="BA264" s="345"/>
      <c r="BB264" s="347"/>
      <c r="BC264" s="363"/>
      <c r="BD264" s="365"/>
      <c r="BE264" s="364"/>
      <c r="BF264" s="366"/>
      <c r="BH264" s="39"/>
      <c r="BI264" s="65"/>
      <c r="BJ264" s="65"/>
      <c r="BK264" s="65"/>
      <c r="BL264" s="65"/>
      <c r="BM264" s="65"/>
      <c r="BN264" s="65"/>
      <c r="BO264" s="65"/>
      <c r="BP264" s="65"/>
      <c r="BQ264" s="65"/>
      <c r="BR264" s="65"/>
      <c r="BS264" s="65"/>
      <c r="BT264" s="65"/>
    </row>
    <row r="265" spans="1:72" s="21" customFormat="1" ht="25.05" customHeight="1">
      <c r="A265" s="14"/>
      <c r="B265" s="15"/>
      <c r="C265" s="15"/>
      <c r="D265" s="15"/>
      <c r="E265" s="15"/>
      <c r="F265" s="15"/>
      <c r="G265" s="16"/>
      <c r="H265" s="17"/>
      <c r="I265" s="17"/>
      <c r="J265" s="18"/>
      <c r="K265" s="17"/>
      <c r="L265" s="19"/>
      <c r="M265" s="19"/>
      <c r="N265" s="19"/>
      <c r="O265" s="19"/>
      <c r="P265" s="17"/>
      <c r="Q265" s="20"/>
      <c r="R265" s="22"/>
      <c r="S265" s="23"/>
      <c r="T265" s="23"/>
      <c r="U265" s="32"/>
      <c r="V265" s="54"/>
      <c r="W265" s="26" t="s">
        <v>410</v>
      </c>
      <c r="X265" s="56"/>
      <c r="Y265" s="22">
        <f>(Y261/2/12)*10</f>
        <v>5842667.9999999991</v>
      </c>
      <c r="Z265" s="54"/>
      <c r="AA265" s="236"/>
      <c r="AB265" s="238"/>
      <c r="AC265" s="237"/>
      <c r="AD265" s="239"/>
      <c r="AE265" s="252"/>
      <c r="AF265" s="254"/>
      <c r="AG265" s="253"/>
      <c r="AH265" s="255"/>
      <c r="AI265" s="268"/>
      <c r="AJ265" s="270"/>
      <c r="AK265" s="269"/>
      <c r="AL265" s="271"/>
      <c r="AM265" s="287"/>
      <c r="AN265" s="289"/>
      <c r="AO265" s="288"/>
      <c r="AP265" s="290"/>
      <c r="AQ265" s="306"/>
      <c r="AR265" s="308"/>
      <c r="AS265" s="307"/>
      <c r="AT265" s="309"/>
      <c r="AU265" s="325"/>
      <c r="AV265" s="327"/>
      <c r="AW265" s="326"/>
      <c r="AX265" s="328"/>
      <c r="AY265" s="344"/>
      <c r="AZ265" s="346"/>
      <c r="BA265" s="345"/>
      <c r="BB265" s="347"/>
      <c r="BC265" s="363"/>
      <c r="BD265" s="365"/>
      <c r="BE265" s="364"/>
      <c r="BF265" s="366"/>
      <c r="BH265" s="39"/>
      <c r="BI265" s="65"/>
      <c r="BJ265" s="65"/>
      <c r="BK265" s="65"/>
      <c r="BL265" s="65"/>
      <c r="BM265" s="65"/>
      <c r="BN265" s="65"/>
      <c r="BO265" s="65"/>
      <c r="BP265" s="65"/>
      <c r="BQ265" s="65"/>
      <c r="BR265" s="65"/>
      <c r="BS265" s="65"/>
      <c r="BT265" s="65"/>
    </row>
    <row r="266" spans="1:72" s="21" customFormat="1" ht="25.05" customHeight="1">
      <c r="A266" s="14"/>
      <c r="B266" s="15"/>
      <c r="C266" s="15"/>
      <c r="D266" s="15"/>
      <c r="E266" s="15"/>
      <c r="F266" s="15"/>
      <c r="G266" s="16"/>
      <c r="H266" s="17"/>
      <c r="I266" s="17"/>
      <c r="J266" s="18"/>
      <c r="K266" s="17"/>
      <c r="L266" s="19"/>
      <c r="M266" s="19"/>
      <c r="N266" s="19"/>
      <c r="O266" s="19"/>
      <c r="P266" s="17"/>
      <c r="Q266" s="20"/>
      <c r="R266" s="22"/>
      <c r="S266" s="23"/>
      <c r="T266" s="23"/>
      <c r="U266" s="32"/>
      <c r="V266" s="54"/>
      <c r="W266" s="26"/>
      <c r="X266" s="56"/>
      <c r="Y266" s="22">
        <f>SUM(Y263:Y265)</f>
        <v>14022403.199999999</v>
      </c>
      <c r="Z266" s="54"/>
      <c r="AA266" s="236"/>
      <c r="AB266" s="238"/>
      <c r="AC266" s="237"/>
      <c r="AD266" s="239"/>
      <c r="AE266" s="252"/>
      <c r="AF266" s="254"/>
      <c r="AG266" s="253"/>
      <c r="AH266" s="255"/>
      <c r="AI266" s="268"/>
      <c r="AJ266" s="270"/>
      <c r="AK266" s="269"/>
      <c r="AL266" s="271"/>
      <c r="AM266" s="287"/>
      <c r="AN266" s="289"/>
      <c r="AO266" s="288"/>
      <c r="AP266" s="290"/>
      <c r="AQ266" s="306"/>
      <c r="AR266" s="308"/>
      <c r="AS266" s="307"/>
      <c r="AT266" s="309"/>
      <c r="AU266" s="325"/>
      <c r="AV266" s="327"/>
      <c r="AW266" s="326"/>
      <c r="AX266" s="328"/>
      <c r="AY266" s="344"/>
      <c r="AZ266" s="346"/>
      <c r="BA266" s="345"/>
      <c r="BB266" s="347"/>
      <c r="BC266" s="363"/>
      <c r="BD266" s="365"/>
      <c r="BE266" s="364"/>
      <c r="BF266" s="366"/>
      <c r="BH266" s="39"/>
      <c r="BI266" s="65"/>
      <c r="BJ266" s="65"/>
      <c r="BK266" s="65"/>
      <c r="BL266" s="65"/>
      <c r="BM266" s="65"/>
      <c r="BN266" s="65"/>
      <c r="BO266" s="65"/>
      <c r="BP266" s="65"/>
      <c r="BQ266" s="65"/>
      <c r="BR266" s="65"/>
      <c r="BS266" s="65"/>
      <c r="BT266" s="65"/>
    </row>
    <row r="267" spans="1:72" s="21" customFormat="1" ht="25.05" customHeight="1">
      <c r="A267" s="14"/>
      <c r="B267" s="15"/>
      <c r="C267" s="15"/>
      <c r="D267" s="15"/>
      <c r="E267" s="15"/>
      <c r="F267" s="15"/>
      <c r="G267" s="16"/>
      <c r="H267" s="17"/>
      <c r="I267" s="17"/>
      <c r="J267" s="18"/>
      <c r="K267" s="17"/>
      <c r="L267" s="19"/>
      <c r="M267" s="19"/>
      <c r="N267" s="19"/>
      <c r="O267" s="19"/>
      <c r="P267" s="17"/>
      <c r="Q267" s="20"/>
      <c r="R267" s="22"/>
      <c r="S267" s="23"/>
      <c r="T267" s="23"/>
      <c r="U267" s="32"/>
      <c r="V267" s="54"/>
      <c r="W267" s="26"/>
      <c r="X267" s="56"/>
      <c r="Y267" s="22"/>
      <c r="Z267" s="54"/>
      <c r="AA267" s="236"/>
      <c r="AB267" s="238"/>
      <c r="AC267" s="237"/>
      <c r="AD267" s="239"/>
      <c r="AE267" s="252"/>
      <c r="AF267" s="254"/>
      <c r="AG267" s="253"/>
      <c r="AH267" s="255"/>
      <c r="AI267" s="268"/>
      <c r="AJ267" s="270"/>
      <c r="AK267" s="269"/>
      <c r="AL267" s="271"/>
      <c r="AM267" s="287"/>
      <c r="AN267" s="289"/>
      <c r="AO267" s="288"/>
      <c r="AP267" s="290"/>
      <c r="AQ267" s="306"/>
      <c r="AR267" s="308"/>
      <c r="AS267" s="307"/>
      <c r="AT267" s="309"/>
      <c r="AU267" s="325"/>
      <c r="AV267" s="327"/>
      <c r="AW267" s="326"/>
      <c r="AX267" s="328"/>
      <c r="AY267" s="344"/>
      <c r="AZ267" s="346"/>
      <c r="BA267" s="345"/>
      <c r="BB267" s="347"/>
      <c r="BC267" s="363"/>
      <c r="BD267" s="365"/>
      <c r="BE267" s="364"/>
      <c r="BF267" s="366"/>
      <c r="BH267" s="39"/>
      <c r="BI267" s="65"/>
      <c r="BJ267" s="65"/>
      <c r="BK267" s="65"/>
      <c r="BL267" s="65"/>
      <c r="BM267" s="65"/>
      <c r="BN267" s="65"/>
      <c r="BO267" s="65"/>
      <c r="BP267" s="65"/>
      <c r="BQ267" s="65"/>
      <c r="BR267" s="65"/>
      <c r="BS267" s="65"/>
      <c r="BT267" s="65"/>
    </row>
    <row r="268" spans="1:72" s="21" customFormat="1" ht="25.05" customHeight="1">
      <c r="A268" s="14"/>
      <c r="B268" s="15"/>
      <c r="C268" s="15"/>
      <c r="D268" s="15"/>
      <c r="E268" s="15"/>
      <c r="F268" s="15"/>
      <c r="G268" s="16"/>
      <c r="H268" s="17"/>
      <c r="I268" s="17"/>
      <c r="J268" s="18"/>
      <c r="K268" s="17"/>
      <c r="L268" s="19"/>
      <c r="M268" s="19"/>
      <c r="N268" s="19"/>
      <c r="O268" s="19"/>
      <c r="P268" s="17"/>
      <c r="Q268" s="20"/>
      <c r="R268" s="22"/>
      <c r="S268" s="23"/>
      <c r="T268" s="23"/>
      <c r="U268" s="32"/>
      <c r="V268" s="54"/>
      <c r="W268" s="26"/>
      <c r="X268" s="56"/>
      <c r="Y268" s="22"/>
      <c r="Z268" s="54"/>
      <c r="AA268" s="236"/>
      <c r="AB268" s="238"/>
      <c r="AC268" s="237"/>
      <c r="AD268" s="239"/>
      <c r="AE268" s="252"/>
      <c r="AF268" s="254"/>
      <c r="AG268" s="253"/>
      <c r="AH268" s="255"/>
      <c r="AI268" s="268"/>
      <c r="AJ268" s="270"/>
      <c r="AK268" s="269"/>
      <c r="AL268" s="271"/>
      <c r="AM268" s="287"/>
      <c r="AN268" s="289"/>
      <c r="AO268" s="288"/>
      <c r="AP268" s="290"/>
      <c r="AQ268" s="306"/>
      <c r="AR268" s="308"/>
      <c r="AS268" s="307"/>
      <c r="AT268" s="309"/>
      <c r="AU268" s="325"/>
      <c r="AV268" s="327"/>
      <c r="AW268" s="326"/>
      <c r="AX268" s="328"/>
      <c r="AY268" s="344"/>
      <c r="AZ268" s="346"/>
      <c r="BA268" s="345"/>
      <c r="BB268" s="347"/>
      <c r="BC268" s="363"/>
      <c r="BD268" s="365"/>
      <c r="BE268" s="364"/>
      <c r="BF268" s="366"/>
      <c r="BH268" s="39"/>
      <c r="BI268" s="65"/>
      <c r="BJ268" s="65"/>
      <c r="BK268" s="65"/>
      <c r="BL268" s="65"/>
      <c r="BM268" s="65"/>
      <c r="BN268" s="65"/>
      <c r="BO268" s="65"/>
      <c r="BP268" s="65"/>
      <c r="BQ268" s="65"/>
      <c r="BR268" s="65"/>
      <c r="BS268" s="65"/>
      <c r="BT268" s="65"/>
    </row>
    <row r="269" spans="1:72" s="21" customFormat="1" ht="25.05" customHeight="1">
      <c r="A269" s="14"/>
      <c r="B269" s="15"/>
      <c r="C269" s="15"/>
      <c r="D269" s="15"/>
      <c r="E269" s="15"/>
      <c r="F269" s="15"/>
      <c r="G269" s="16"/>
      <c r="H269" s="17"/>
      <c r="I269" s="17"/>
      <c r="J269" s="18"/>
      <c r="K269" s="17"/>
      <c r="L269" s="19"/>
      <c r="M269" s="19"/>
      <c r="N269" s="19"/>
      <c r="O269" s="19"/>
      <c r="P269" s="17"/>
      <c r="Q269" s="20"/>
      <c r="R269" s="22"/>
      <c r="S269" s="23"/>
      <c r="T269" s="23"/>
      <c r="U269" s="32"/>
      <c r="V269" s="54"/>
      <c r="W269" s="26"/>
      <c r="X269" s="56"/>
      <c r="Y269" s="22"/>
      <c r="Z269" s="54"/>
      <c r="AA269" s="236"/>
      <c r="AB269" s="238"/>
      <c r="AC269" s="237"/>
      <c r="AD269" s="239"/>
      <c r="AE269" s="252"/>
      <c r="AF269" s="254"/>
      <c r="AG269" s="253"/>
      <c r="AH269" s="255"/>
      <c r="AI269" s="268"/>
      <c r="AJ269" s="270"/>
      <c r="AK269" s="269"/>
      <c r="AL269" s="271"/>
      <c r="AM269" s="287"/>
      <c r="AN269" s="289"/>
      <c r="AO269" s="288"/>
      <c r="AP269" s="290"/>
      <c r="AQ269" s="306"/>
      <c r="AR269" s="308"/>
      <c r="AS269" s="307"/>
      <c r="AT269" s="309"/>
      <c r="AU269" s="325"/>
      <c r="AV269" s="327"/>
      <c r="AW269" s="326"/>
      <c r="AX269" s="328"/>
      <c r="AY269" s="344"/>
      <c r="AZ269" s="346"/>
      <c r="BA269" s="345"/>
      <c r="BB269" s="347"/>
      <c r="BC269" s="363"/>
      <c r="BD269" s="365"/>
      <c r="BE269" s="364"/>
      <c r="BF269" s="366"/>
      <c r="BH269" s="39"/>
      <c r="BI269" s="65"/>
      <c r="BJ269" s="65"/>
      <c r="BK269" s="65"/>
      <c r="BL269" s="65"/>
      <c r="BM269" s="65"/>
      <c r="BN269" s="65"/>
      <c r="BO269" s="65"/>
      <c r="BP269" s="65"/>
      <c r="BQ269" s="65"/>
      <c r="BR269" s="65"/>
      <c r="BS269" s="65"/>
      <c r="BT269" s="65"/>
    </row>
    <row r="270" spans="1:72" s="21" customFormat="1" ht="25.05" customHeight="1">
      <c r="A270" s="14"/>
      <c r="B270" s="15"/>
      <c r="C270" s="15"/>
      <c r="D270" s="15"/>
      <c r="E270" s="15"/>
      <c r="F270" s="15"/>
      <c r="G270" s="16"/>
      <c r="H270" s="17"/>
      <c r="I270" s="17"/>
      <c r="J270" s="18"/>
      <c r="K270" s="17"/>
      <c r="L270" s="19"/>
      <c r="M270" s="19"/>
      <c r="N270" s="19"/>
      <c r="O270" s="19"/>
      <c r="P270" s="17"/>
      <c r="Q270" s="20"/>
      <c r="R270" s="22"/>
      <c r="S270" s="23"/>
      <c r="T270" s="23"/>
      <c r="U270" s="32"/>
      <c r="V270" s="54"/>
      <c r="W270" s="26" t="s">
        <v>494</v>
      </c>
      <c r="X270" s="23" t="s">
        <v>489</v>
      </c>
      <c r="Y270" s="22">
        <f>(Y5+Y6+Y7+Y8+Y53+Y54+Y55+Y56+Y101+Y117+Y121+Y122+Y123+Y124+Y154+Y213+Y214+Y215+Y216+Y217+Y224)</f>
        <v>85729546.400000006</v>
      </c>
      <c r="Z270" s="54"/>
      <c r="AA270" s="236"/>
      <c r="AB270" s="238"/>
      <c r="AC270" s="237"/>
      <c r="AD270" s="239"/>
      <c r="AE270" s="252"/>
      <c r="AF270" s="254"/>
      <c r="AG270" s="253"/>
      <c r="AH270" s="255"/>
      <c r="AI270" s="268"/>
      <c r="AJ270" s="270"/>
      <c r="AK270" s="269"/>
      <c r="AL270" s="271"/>
      <c r="AM270" s="287"/>
      <c r="AN270" s="289"/>
      <c r="AO270" s="288"/>
      <c r="AP270" s="290"/>
      <c r="AQ270" s="306"/>
      <c r="AR270" s="308"/>
      <c r="AS270" s="307"/>
      <c r="AT270" s="309"/>
      <c r="AU270" s="325"/>
      <c r="AV270" s="327"/>
      <c r="AW270" s="326"/>
      <c r="AX270" s="328"/>
      <c r="AY270" s="344"/>
      <c r="AZ270" s="346"/>
      <c r="BA270" s="345"/>
      <c r="BB270" s="347"/>
      <c r="BC270" s="363"/>
      <c r="BD270" s="365"/>
      <c r="BE270" s="364"/>
      <c r="BF270" s="366"/>
      <c r="BH270" s="39"/>
      <c r="BI270" s="65"/>
      <c r="BJ270" s="65"/>
      <c r="BK270" s="65"/>
      <c r="BL270" s="65"/>
      <c r="BM270" s="65"/>
      <c r="BN270" s="65"/>
      <c r="BO270" s="65"/>
      <c r="BP270" s="65"/>
      <c r="BQ270" s="65"/>
      <c r="BR270" s="65"/>
      <c r="BS270" s="65"/>
      <c r="BT270" s="65"/>
    </row>
    <row r="271" spans="1:72" s="21" customFormat="1" ht="25.05" customHeight="1">
      <c r="A271" s="14"/>
      <c r="B271" s="15"/>
      <c r="C271" s="15"/>
      <c r="D271" s="15"/>
      <c r="E271" s="15"/>
      <c r="F271" s="15"/>
      <c r="G271" s="16"/>
      <c r="H271" s="17"/>
      <c r="I271" s="17"/>
      <c r="J271" s="18"/>
      <c r="K271" s="17"/>
      <c r="L271" s="19"/>
      <c r="M271" s="19"/>
      <c r="N271" s="19"/>
      <c r="O271" s="19"/>
      <c r="P271" s="17"/>
      <c r="Q271" s="20"/>
      <c r="R271" s="22"/>
      <c r="S271" s="23"/>
      <c r="T271" s="23"/>
      <c r="U271" s="32"/>
      <c r="V271" s="54"/>
      <c r="W271" s="26"/>
      <c r="X271" s="23" t="s">
        <v>492</v>
      </c>
      <c r="Y271" s="22">
        <f>(Y270*4%)</f>
        <v>3429181.8560000001</v>
      </c>
      <c r="Z271" s="54"/>
      <c r="AA271" s="236"/>
      <c r="AB271" s="238"/>
      <c r="AC271" s="237"/>
      <c r="AD271" s="239"/>
      <c r="AE271" s="252"/>
      <c r="AF271" s="254"/>
      <c r="AG271" s="253"/>
      <c r="AH271" s="255"/>
      <c r="AI271" s="268"/>
      <c r="AJ271" s="270"/>
      <c r="AK271" s="269"/>
      <c r="AL271" s="271"/>
      <c r="AM271" s="287"/>
      <c r="AN271" s="289"/>
      <c r="AO271" s="288"/>
      <c r="AP271" s="290"/>
      <c r="AQ271" s="306"/>
      <c r="AR271" s="308"/>
      <c r="AS271" s="307"/>
      <c r="AT271" s="309"/>
      <c r="AU271" s="325"/>
      <c r="AV271" s="327"/>
      <c r="AW271" s="326"/>
      <c r="AX271" s="328"/>
      <c r="AY271" s="344"/>
      <c r="AZ271" s="346"/>
      <c r="BA271" s="345"/>
      <c r="BB271" s="347"/>
      <c r="BC271" s="363"/>
      <c r="BD271" s="365"/>
      <c r="BE271" s="364"/>
      <c r="BF271" s="366"/>
      <c r="BH271" s="39"/>
      <c r="BI271" s="65"/>
      <c r="BJ271" s="65"/>
      <c r="BK271" s="65"/>
      <c r="BL271" s="65"/>
      <c r="BM271" s="65"/>
      <c r="BN271" s="65"/>
      <c r="BO271" s="65"/>
      <c r="BP271" s="65"/>
      <c r="BQ271" s="65"/>
      <c r="BR271" s="65"/>
      <c r="BS271" s="65"/>
      <c r="BT271" s="65"/>
    </row>
    <row r="272" spans="1:72" s="21" customFormat="1" ht="25.05" customHeight="1">
      <c r="A272" s="14"/>
      <c r="B272" s="15"/>
      <c r="C272" s="15"/>
      <c r="D272" s="15"/>
      <c r="E272" s="15"/>
      <c r="F272" s="15"/>
      <c r="G272" s="16"/>
      <c r="H272" s="17"/>
      <c r="I272" s="17"/>
      <c r="J272" s="18"/>
      <c r="K272" s="17"/>
      <c r="L272" s="19"/>
      <c r="M272" s="19"/>
      <c r="N272" s="19"/>
      <c r="O272" s="19"/>
      <c r="P272" s="17"/>
      <c r="Q272" s="20"/>
      <c r="R272" s="22"/>
      <c r="S272" s="23"/>
      <c r="T272" s="23"/>
      <c r="U272" s="32"/>
      <c r="V272" s="54"/>
      <c r="W272" s="26"/>
      <c r="X272" s="23" t="s">
        <v>491</v>
      </c>
      <c r="Y272" s="22">
        <f>SUM(Y270:Y271)</f>
        <v>89158728.256000012</v>
      </c>
      <c r="Z272" s="54"/>
      <c r="AA272" s="236"/>
      <c r="AB272" s="238"/>
      <c r="AC272" s="237"/>
      <c r="AD272" s="239"/>
      <c r="AE272" s="252"/>
      <c r="AF272" s="254"/>
      <c r="AG272" s="253"/>
      <c r="AH272" s="255"/>
      <c r="AI272" s="268"/>
      <c r="AJ272" s="270"/>
      <c r="AK272" s="269"/>
      <c r="AL272" s="271"/>
      <c r="AM272" s="287"/>
      <c r="AN272" s="289"/>
      <c r="AO272" s="288"/>
      <c r="AP272" s="290"/>
      <c r="AQ272" s="306"/>
      <c r="AR272" s="308"/>
      <c r="AS272" s="307"/>
      <c r="AT272" s="309"/>
      <c r="AU272" s="325"/>
      <c r="AV272" s="327"/>
      <c r="AW272" s="326"/>
      <c r="AX272" s="328"/>
      <c r="AY272" s="344"/>
      <c r="AZ272" s="346"/>
      <c r="BA272" s="345"/>
      <c r="BB272" s="347"/>
      <c r="BC272" s="363"/>
      <c r="BD272" s="365"/>
      <c r="BE272" s="364"/>
      <c r="BF272" s="366"/>
      <c r="BH272" s="39"/>
      <c r="BI272" s="65"/>
      <c r="BJ272" s="65"/>
      <c r="BK272" s="65"/>
      <c r="BL272" s="65"/>
      <c r="BM272" s="65"/>
      <c r="BN272" s="65"/>
      <c r="BO272" s="65"/>
      <c r="BP272" s="65"/>
      <c r="BQ272" s="65"/>
      <c r="BR272" s="65"/>
      <c r="BS272" s="65"/>
      <c r="BT272" s="65"/>
    </row>
    <row r="273" spans="1:72" s="21" customFormat="1" ht="25.05" customHeight="1">
      <c r="A273" s="14"/>
      <c r="B273" s="15"/>
      <c r="C273" s="15"/>
      <c r="D273" s="15"/>
      <c r="E273" s="15"/>
      <c r="F273" s="15"/>
      <c r="G273" s="16"/>
      <c r="H273" s="17"/>
      <c r="I273" s="17"/>
      <c r="J273" s="18"/>
      <c r="K273" s="17"/>
      <c r="L273" s="19"/>
      <c r="M273" s="19"/>
      <c r="N273" s="19"/>
      <c r="O273" s="19"/>
      <c r="P273" s="17"/>
      <c r="Q273" s="20"/>
      <c r="R273" s="22"/>
      <c r="S273" s="23"/>
      <c r="T273" s="23"/>
      <c r="U273" s="32"/>
      <c r="V273" s="54"/>
      <c r="W273" s="26"/>
      <c r="X273" s="56"/>
      <c r="Y273" s="22"/>
      <c r="Z273" s="54"/>
      <c r="AA273" s="236"/>
      <c r="AB273" s="238"/>
      <c r="AC273" s="237"/>
      <c r="AD273" s="239"/>
      <c r="AE273" s="252"/>
      <c r="AF273" s="254"/>
      <c r="AG273" s="253"/>
      <c r="AH273" s="255"/>
      <c r="AI273" s="268"/>
      <c r="AJ273" s="270"/>
      <c r="AK273" s="269"/>
      <c r="AL273" s="271"/>
      <c r="AM273" s="287"/>
      <c r="AN273" s="289"/>
      <c r="AO273" s="288"/>
      <c r="AP273" s="290"/>
      <c r="AQ273" s="306"/>
      <c r="AR273" s="308"/>
      <c r="AS273" s="307"/>
      <c r="AT273" s="309"/>
      <c r="AU273" s="325"/>
      <c r="AV273" s="327"/>
      <c r="AW273" s="326"/>
      <c r="AX273" s="328"/>
      <c r="AY273" s="344"/>
      <c r="AZ273" s="346"/>
      <c r="BA273" s="345"/>
      <c r="BB273" s="347"/>
      <c r="BC273" s="363"/>
      <c r="BD273" s="365"/>
      <c r="BE273" s="364"/>
      <c r="BF273" s="366"/>
      <c r="BH273" s="39"/>
      <c r="BI273" s="65"/>
      <c r="BJ273" s="65"/>
      <c r="BK273" s="65"/>
      <c r="BL273" s="65"/>
      <c r="BM273" s="65"/>
      <c r="BN273" s="65"/>
      <c r="BO273" s="65"/>
      <c r="BP273" s="65"/>
      <c r="BQ273" s="65"/>
      <c r="BR273" s="65"/>
      <c r="BS273" s="65"/>
      <c r="BT273" s="65"/>
    </row>
    <row r="274" spans="1:72" s="21" customFormat="1" ht="25.05" customHeight="1">
      <c r="A274" s="14"/>
      <c r="B274" s="15"/>
      <c r="C274" s="15"/>
      <c r="D274" s="15"/>
      <c r="E274" s="15"/>
      <c r="F274" s="15"/>
      <c r="G274" s="16"/>
      <c r="H274" s="17"/>
      <c r="I274" s="17"/>
      <c r="J274" s="18"/>
      <c r="K274" s="17"/>
      <c r="L274" s="19"/>
      <c r="M274" s="19"/>
      <c r="N274" s="19"/>
      <c r="O274" s="19"/>
      <c r="P274" s="17"/>
      <c r="Q274" s="20"/>
      <c r="R274" s="22"/>
      <c r="S274" s="23"/>
      <c r="T274" s="23"/>
      <c r="U274" s="32"/>
      <c r="V274" s="54"/>
      <c r="W274" s="26" t="s">
        <v>408</v>
      </c>
      <c r="X274" s="56"/>
      <c r="Y274" s="22">
        <f>(((Y272/4)/12)*2)</f>
        <v>3714947.010666667</v>
      </c>
      <c r="Z274" s="54"/>
      <c r="AA274" s="236"/>
      <c r="AB274" s="238"/>
      <c r="AC274" s="237"/>
      <c r="AD274" s="239"/>
      <c r="AE274" s="252"/>
      <c r="AF274" s="254"/>
      <c r="AG274" s="253"/>
      <c r="AH274" s="255"/>
      <c r="AI274" s="268"/>
      <c r="AJ274" s="270"/>
      <c r="AK274" s="269"/>
      <c r="AL274" s="271"/>
      <c r="AM274" s="287"/>
      <c r="AN274" s="289"/>
      <c r="AO274" s="288"/>
      <c r="AP274" s="290"/>
      <c r="AQ274" s="306"/>
      <c r="AR274" s="308"/>
      <c r="AS274" s="307"/>
      <c r="AT274" s="309"/>
      <c r="AU274" s="325"/>
      <c r="AV274" s="327"/>
      <c r="AW274" s="326"/>
      <c r="AX274" s="328"/>
      <c r="AY274" s="344"/>
      <c r="AZ274" s="346"/>
      <c r="BA274" s="345"/>
      <c r="BB274" s="347"/>
      <c r="BC274" s="363"/>
      <c r="BD274" s="365"/>
      <c r="BE274" s="364"/>
      <c r="BF274" s="366"/>
      <c r="BH274" s="39"/>
      <c r="BI274" s="65"/>
      <c r="BJ274" s="65"/>
      <c r="BK274" s="65"/>
      <c r="BL274" s="65"/>
      <c r="BM274" s="65"/>
      <c r="BN274" s="65"/>
      <c r="BO274" s="65"/>
      <c r="BP274" s="65"/>
      <c r="BQ274" s="65"/>
      <c r="BR274" s="65"/>
      <c r="BS274" s="65"/>
      <c r="BT274" s="65"/>
    </row>
    <row r="275" spans="1:72" s="21" customFormat="1" ht="25.05" customHeight="1">
      <c r="A275" s="14"/>
      <c r="B275" s="15"/>
      <c r="C275" s="15"/>
      <c r="D275" s="15"/>
      <c r="E275" s="15"/>
      <c r="F275" s="15"/>
      <c r="G275" s="16"/>
      <c r="H275" s="17"/>
      <c r="I275" s="17"/>
      <c r="J275" s="18"/>
      <c r="K275" s="17"/>
      <c r="L275" s="19"/>
      <c r="M275" s="19"/>
      <c r="N275" s="19"/>
      <c r="O275" s="19"/>
      <c r="P275" s="17"/>
      <c r="Q275" s="20"/>
      <c r="R275" s="22"/>
      <c r="S275" s="23"/>
      <c r="T275" s="23"/>
      <c r="U275" s="32"/>
      <c r="V275" s="54"/>
      <c r="W275" s="26" t="s">
        <v>409</v>
      </c>
      <c r="X275" s="56"/>
      <c r="Y275" s="22">
        <f>(Y272/4)</f>
        <v>22289682.064000003</v>
      </c>
      <c r="Z275" s="54"/>
      <c r="AA275" s="236"/>
      <c r="AB275" s="238"/>
      <c r="AC275" s="237"/>
      <c r="AD275" s="239"/>
      <c r="AE275" s="252"/>
      <c r="AF275" s="254"/>
      <c r="AG275" s="253"/>
      <c r="AH275" s="255"/>
      <c r="AI275" s="268"/>
      <c r="AJ275" s="270"/>
      <c r="AK275" s="269"/>
      <c r="AL275" s="271"/>
      <c r="AM275" s="287"/>
      <c r="AN275" s="289"/>
      <c r="AO275" s="288"/>
      <c r="AP275" s="290"/>
      <c r="AQ275" s="306"/>
      <c r="AR275" s="308"/>
      <c r="AS275" s="307"/>
      <c r="AT275" s="309"/>
      <c r="AU275" s="325"/>
      <c r="AV275" s="327"/>
      <c r="AW275" s="326"/>
      <c r="AX275" s="328"/>
      <c r="AY275" s="344"/>
      <c r="AZ275" s="346"/>
      <c r="BA275" s="345"/>
      <c r="BB275" s="347"/>
      <c r="BC275" s="363"/>
      <c r="BD275" s="365"/>
      <c r="BE275" s="364"/>
      <c r="BF275" s="366"/>
      <c r="BH275" s="39"/>
      <c r="BI275" s="65"/>
      <c r="BJ275" s="65"/>
      <c r="BK275" s="65"/>
      <c r="BL275" s="65"/>
      <c r="BM275" s="65"/>
      <c r="BN275" s="65"/>
      <c r="BO275" s="65"/>
      <c r="BP275" s="65"/>
      <c r="BQ275" s="65"/>
      <c r="BR275" s="65"/>
      <c r="BS275" s="65"/>
      <c r="BT275" s="65"/>
    </row>
    <row r="276" spans="1:72" s="21" customFormat="1" ht="25.05" customHeight="1">
      <c r="A276" s="14"/>
      <c r="B276" s="15"/>
      <c r="C276" s="15"/>
      <c r="D276" s="15"/>
      <c r="E276" s="15"/>
      <c r="F276" s="15"/>
      <c r="G276" s="16"/>
      <c r="H276" s="17"/>
      <c r="I276" s="17"/>
      <c r="J276" s="18"/>
      <c r="K276" s="17"/>
      <c r="L276" s="19"/>
      <c r="M276" s="19"/>
      <c r="N276" s="19"/>
      <c r="O276" s="19"/>
      <c r="P276" s="17"/>
      <c r="Q276" s="20"/>
      <c r="R276" s="22"/>
      <c r="S276" s="23"/>
      <c r="T276" s="23"/>
      <c r="U276" s="32"/>
      <c r="V276" s="54"/>
      <c r="W276" s="26" t="s">
        <v>410</v>
      </c>
      <c r="X276" s="56"/>
      <c r="Y276" s="22">
        <f>(Y272/4)</f>
        <v>22289682.064000003</v>
      </c>
      <c r="Z276" s="54"/>
      <c r="AA276" s="236"/>
      <c r="AB276" s="238"/>
      <c r="AC276" s="237"/>
      <c r="AD276" s="239"/>
      <c r="AE276" s="252"/>
      <c r="AF276" s="254"/>
      <c r="AG276" s="253"/>
      <c r="AH276" s="255"/>
      <c r="AI276" s="268"/>
      <c r="AJ276" s="270"/>
      <c r="AK276" s="269"/>
      <c r="AL276" s="271"/>
      <c r="AM276" s="287"/>
      <c r="AN276" s="289"/>
      <c r="AO276" s="288"/>
      <c r="AP276" s="290"/>
      <c r="AQ276" s="306"/>
      <c r="AR276" s="308"/>
      <c r="AS276" s="307"/>
      <c r="AT276" s="309"/>
      <c r="AU276" s="325"/>
      <c r="AV276" s="327"/>
      <c r="AW276" s="326"/>
      <c r="AX276" s="328"/>
      <c r="AY276" s="344"/>
      <c r="AZ276" s="346"/>
      <c r="BA276" s="345"/>
      <c r="BB276" s="347"/>
      <c r="BC276" s="363"/>
      <c r="BD276" s="365"/>
      <c r="BE276" s="364"/>
      <c r="BF276" s="366"/>
      <c r="BH276" s="39"/>
      <c r="BI276" s="65"/>
      <c r="BJ276" s="65"/>
      <c r="BK276" s="65"/>
      <c r="BL276" s="65"/>
      <c r="BM276" s="65"/>
      <c r="BN276" s="65"/>
      <c r="BO276" s="65"/>
      <c r="BP276" s="65"/>
      <c r="BQ276" s="65"/>
      <c r="BR276" s="65"/>
      <c r="BS276" s="65"/>
      <c r="BT276" s="65"/>
    </row>
    <row r="277" spans="1:72" s="21" customFormat="1" ht="25.05" customHeight="1">
      <c r="A277" s="14"/>
      <c r="B277" s="15"/>
      <c r="C277" s="15"/>
      <c r="D277" s="15"/>
      <c r="E277" s="15"/>
      <c r="F277" s="15"/>
      <c r="G277" s="16"/>
      <c r="H277" s="17"/>
      <c r="I277" s="17"/>
      <c r="J277" s="18"/>
      <c r="K277" s="17"/>
      <c r="L277" s="19"/>
      <c r="M277" s="19"/>
      <c r="N277" s="19"/>
      <c r="O277" s="19"/>
      <c r="P277" s="17"/>
      <c r="Q277" s="20"/>
      <c r="R277" s="22"/>
      <c r="S277" s="23"/>
      <c r="T277" s="23"/>
      <c r="U277" s="32"/>
      <c r="V277" s="54"/>
      <c r="W277" s="26" t="s">
        <v>411</v>
      </c>
      <c r="X277" s="56"/>
      <c r="Y277" s="22">
        <f>(Y272/4)</f>
        <v>22289682.064000003</v>
      </c>
      <c r="Z277" s="54"/>
      <c r="AA277" s="236"/>
      <c r="AB277" s="238"/>
      <c r="AC277" s="237"/>
      <c r="AD277" s="239"/>
      <c r="AE277" s="252"/>
      <c r="AF277" s="254"/>
      <c r="AG277" s="253"/>
      <c r="AH277" s="255"/>
      <c r="AI277" s="268"/>
      <c r="AJ277" s="270"/>
      <c r="AK277" s="269"/>
      <c r="AL277" s="271"/>
      <c r="AM277" s="287"/>
      <c r="AN277" s="289"/>
      <c r="AO277" s="288"/>
      <c r="AP277" s="290"/>
      <c r="AQ277" s="306"/>
      <c r="AR277" s="308"/>
      <c r="AS277" s="307"/>
      <c r="AT277" s="309"/>
      <c r="AU277" s="325"/>
      <c r="AV277" s="327"/>
      <c r="AW277" s="326"/>
      <c r="AX277" s="328"/>
      <c r="AY277" s="344"/>
      <c r="AZ277" s="346"/>
      <c r="BA277" s="345"/>
      <c r="BB277" s="347"/>
      <c r="BC277" s="363"/>
      <c r="BD277" s="365"/>
      <c r="BE277" s="364"/>
      <c r="BF277" s="366"/>
      <c r="BH277" s="39"/>
      <c r="BI277" s="65"/>
      <c r="BJ277" s="65"/>
      <c r="BK277" s="65"/>
      <c r="BL277" s="65"/>
      <c r="BM277" s="65"/>
      <c r="BN277" s="65"/>
      <c r="BO277" s="65"/>
      <c r="BP277" s="65"/>
      <c r="BQ277" s="65"/>
      <c r="BR277" s="65"/>
      <c r="BS277" s="65"/>
      <c r="BT277" s="65"/>
    </row>
    <row r="278" spans="1:72" s="21" customFormat="1" ht="25.05" customHeight="1">
      <c r="A278" s="14"/>
      <c r="B278" s="15"/>
      <c r="C278" s="15"/>
      <c r="D278" s="15"/>
      <c r="E278" s="15"/>
      <c r="F278" s="15"/>
      <c r="G278" s="16"/>
      <c r="H278" s="17"/>
      <c r="I278" s="17"/>
      <c r="J278" s="18"/>
      <c r="K278" s="17"/>
      <c r="L278" s="19"/>
      <c r="M278" s="19"/>
      <c r="N278" s="19"/>
      <c r="O278" s="19"/>
      <c r="P278" s="17"/>
      <c r="Q278" s="20"/>
      <c r="R278" s="22"/>
      <c r="S278" s="23"/>
      <c r="T278" s="23"/>
      <c r="U278" s="32"/>
      <c r="V278" s="54"/>
      <c r="W278" s="26" t="s">
        <v>412</v>
      </c>
      <c r="X278" s="56"/>
      <c r="Y278" s="22">
        <f>(((Y272/4)/12)*10)</f>
        <v>18574735.053333335</v>
      </c>
      <c r="Z278" s="54"/>
      <c r="AA278" s="236"/>
      <c r="AB278" s="238"/>
      <c r="AC278" s="237"/>
      <c r="AD278" s="239"/>
      <c r="AE278" s="252"/>
      <c r="AF278" s="254"/>
      <c r="AG278" s="253"/>
      <c r="AH278" s="255"/>
      <c r="AI278" s="268"/>
      <c r="AJ278" s="270"/>
      <c r="AK278" s="269"/>
      <c r="AL278" s="271"/>
      <c r="AM278" s="287"/>
      <c r="AN278" s="289"/>
      <c r="AO278" s="288"/>
      <c r="AP278" s="290"/>
      <c r="AQ278" s="306"/>
      <c r="AR278" s="308"/>
      <c r="AS278" s="307"/>
      <c r="AT278" s="309"/>
      <c r="AU278" s="325"/>
      <c r="AV278" s="327"/>
      <c r="AW278" s="326"/>
      <c r="AX278" s="328"/>
      <c r="AY278" s="344"/>
      <c r="AZ278" s="346"/>
      <c r="BA278" s="345"/>
      <c r="BB278" s="347"/>
      <c r="BC278" s="363"/>
      <c r="BD278" s="365"/>
      <c r="BE278" s="364"/>
      <c r="BF278" s="366"/>
      <c r="BH278" s="39"/>
      <c r="BI278" s="65"/>
      <c r="BJ278" s="65"/>
      <c r="BK278" s="65"/>
      <c r="BL278" s="65"/>
      <c r="BM278" s="65"/>
      <c r="BN278" s="65"/>
      <c r="BO278" s="65"/>
      <c r="BP278" s="65"/>
      <c r="BQ278" s="65"/>
      <c r="BR278" s="65"/>
      <c r="BS278" s="65"/>
      <c r="BT278" s="65"/>
    </row>
    <row r="279" spans="1:72" s="21" customFormat="1" ht="25.05" customHeight="1">
      <c r="A279" s="14"/>
      <c r="B279" s="15"/>
      <c r="C279" s="15"/>
      <c r="D279" s="15"/>
      <c r="E279" s="15"/>
      <c r="F279" s="15"/>
      <c r="G279" s="16"/>
      <c r="H279" s="17"/>
      <c r="I279" s="17"/>
      <c r="J279" s="18"/>
      <c r="K279" s="17"/>
      <c r="L279" s="19"/>
      <c r="M279" s="19"/>
      <c r="N279" s="19"/>
      <c r="O279" s="19"/>
      <c r="P279" s="17"/>
      <c r="Q279" s="20"/>
      <c r="R279" s="22"/>
      <c r="S279" s="23"/>
      <c r="T279" s="23"/>
      <c r="U279" s="32"/>
      <c r="V279" s="54"/>
      <c r="W279" s="26"/>
      <c r="X279" s="56"/>
      <c r="Y279" s="22">
        <f>SUM(Y274:Y278)</f>
        <v>89158728.256000012</v>
      </c>
      <c r="Z279" s="54"/>
      <c r="AA279" s="236"/>
      <c r="AB279" s="238"/>
      <c r="AC279" s="237"/>
      <c r="AD279" s="239"/>
      <c r="AE279" s="252"/>
      <c r="AF279" s="254"/>
      <c r="AG279" s="253"/>
      <c r="AH279" s="255"/>
      <c r="AI279" s="268"/>
      <c r="AJ279" s="270"/>
      <c r="AK279" s="269"/>
      <c r="AL279" s="271"/>
      <c r="AM279" s="287"/>
      <c r="AN279" s="289"/>
      <c r="AO279" s="288"/>
      <c r="AP279" s="290"/>
      <c r="AQ279" s="306"/>
      <c r="AR279" s="308"/>
      <c r="AS279" s="307"/>
      <c r="AT279" s="309"/>
      <c r="AU279" s="325"/>
      <c r="AV279" s="327"/>
      <c r="AW279" s="326"/>
      <c r="AX279" s="328"/>
      <c r="AY279" s="344"/>
      <c r="AZ279" s="346"/>
      <c r="BA279" s="345"/>
      <c r="BB279" s="347"/>
      <c r="BC279" s="363"/>
      <c r="BD279" s="365"/>
      <c r="BE279" s="364"/>
      <c r="BF279" s="366"/>
      <c r="BH279" s="39"/>
      <c r="BI279" s="65"/>
      <c r="BJ279" s="65"/>
      <c r="BK279" s="65"/>
      <c r="BL279" s="65"/>
      <c r="BM279" s="65"/>
      <c r="BN279" s="65"/>
      <c r="BO279" s="65"/>
      <c r="BP279" s="65"/>
      <c r="BQ279" s="65"/>
      <c r="BR279" s="65"/>
      <c r="BS279" s="65"/>
      <c r="BT279" s="65"/>
    </row>
    <row r="280" spans="1:72" s="21" customFormat="1" ht="25.05" customHeight="1">
      <c r="A280" s="14"/>
      <c r="B280" s="15"/>
      <c r="C280" s="15"/>
      <c r="D280" s="15"/>
      <c r="E280" s="15"/>
      <c r="F280" s="15"/>
      <c r="G280" s="16"/>
      <c r="H280" s="17"/>
      <c r="I280" s="17"/>
      <c r="J280" s="18"/>
      <c r="K280" s="17"/>
      <c r="L280" s="19"/>
      <c r="M280" s="19"/>
      <c r="N280" s="19"/>
      <c r="O280" s="19"/>
      <c r="P280" s="17"/>
      <c r="Q280" s="20"/>
      <c r="R280" s="22"/>
      <c r="S280" s="23"/>
      <c r="T280" s="23"/>
      <c r="U280" s="32"/>
      <c r="V280" s="54"/>
      <c r="W280" s="26"/>
      <c r="X280" s="56"/>
      <c r="Y280" s="22"/>
      <c r="Z280" s="54"/>
      <c r="AA280" s="236"/>
      <c r="AB280" s="238"/>
      <c r="AC280" s="237"/>
      <c r="AD280" s="239"/>
      <c r="AE280" s="252"/>
      <c r="AF280" s="254"/>
      <c r="AG280" s="253"/>
      <c r="AH280" s="255"/>
      <c r="AI280" s="268"/>
      <c r="AJ280" s="270"/>
      <c r="AK280" s="269"/>
      <c r="AL280" s="271"/>
      <c r="AM280" s="287"/>
      <c r="AN280" s="289"/>
      <c r="AO280" s="288"/>
      <c r="AP280" s="290"/>
      <c r="AQ280" s="306"/>
      <c r="AR280" s="308"/>
      <c r="AS280" s="307"/>
      <c r="AT280" s="309"/>
      <c r="AU280" s="325"/>
      <c r="AV280" s="327"/>
      <c r="AW280" s="326"/>
      <c r="AX280" s="328"/>
      <c r="AY280" s="344"/>
      <c r="AZ280" s="346"/>
      <c r="BA280" s="345"/>
      <c r="BB280" s="347"/>
      <c r="BC280" s="363"/>
      <c r="BD280" s="365"/>
      <c r="BE280" s="364"/>
      <c r="BF280" s="366"/>
      <c r="BH280" s="39"/>
      <c r="BI280" s="65"/>
      <c r="BJ280" s="65"/>
      <c r="BK280" s="65"/>
      <c r="BL280" s="65"/>
      <c r="BM280" s="65"/>
      <c r="BN280" s="65"/>
      <c r="BO280" s="65"/>
      <c r="BP280" s="65"/>
      <c r="BQ280" s="65"/>
      <c r="BR280" s="65"/>
      <c r="BS280" s="65"/>
      <c r="BT280" s="65"/>
    </row>
    <row r="281" spans="1:72" s="21" customFormat="1" ht="25.05" customHeight="1">
      <c r="A281" s="14"/>
      <c r="B281" s="15"/>
      <c r="C281" s="15"/>
      <c r="D281" s="15"/>
      <c r="E281" s="15"/>
      <c r="F281" s="15"/>
      <c r="G281" s="16"/>
      <c r="H281" s="17"/>
      <c r="I281" s="17"/>
      <c r="J281" s="18"/>
      <c r="K281" s="17"/>
      <c r="L281" s="19"/>
      <c r="M281" s="398" t="s">
        <v>417</v>
      </c>
      <c r="N281" s="19"/>
      <c r="O281" s="19"/>
      <c r="P281" s="17"/>
      <c r="Q281" s="20"/>
      <c r="R281" s="22"/>
      <c r="S281" s="23"/>
      <c r="T281" s="23"/>
      <c r="U281" s="32"/>
      <c r="V281" s="54"/>
      <c r="W281" s="26"/>
      <c r="X281" s="403" t="s">
        <v>415</v>
      </c>
      <c r="Y281" s="398">
        <f>(Y25+Y73+Y128+Y158)</f>
        <v>12663536</v>
      </c>
      <c r="Z281" s="54"/>
      <c r="AA281" s="236"/>
      <c r="AB281" s="238"/>
      <c r="AC281" s="237"/>
      <c r="AD281" s="398">
        <f>(AD25+AD73+AD128+AD158)</f>
        <v>2211862.48</v>
      </c>
      <c r="AE281" s="252"/>
      <c r="AF281" s="254"/>
      <c r="AG281" s="253"/>
      <c r="AH281" s="398">
        <f>(AH25+AH73+AH128+AH158)</f>
        <v>594972.4</v>
      </c>
      <c r="AI281" s="268"/>
      <c r="AJ281" s="270"/>
      <c r="AK281" s="269"/>
      <c r="AL281" s="398">
        <f>(AL25+AL73+AL128+AL158)</f>
        <v>1299311.6800000002</v>
      </c>
      <c r="AM281" s="287"/>
      <c r="AN281" s="289"/>
      <c r="AO281" s="288"/>
      <c r="AP281" s="398">
        <f>(AP25+AP73+AP128+AP158)</f>
        <v>291256.96000000002</v>
      </c>
      <c r="AQ281" s="306"/>
      <c r="AR281" s="308"/>
      <c r="AS281" s="307"/>
      <c r="AT281" s="398">
        <f>(AT25+AT73+AT128+AT158)</f>
        <v>1689571.2000000002</v>
      </c>
      <c r="AU281" s="325"/>
      <c r="AV281" s="327"/>
      <c r="AW281" s="326"/>
      <c r="AX281" s="398">
        <f>(AX25+AX73+AX128+AX158)</f>
        <v>466678.48</v>
      </c>
      <c r="AY281" s="344"/>
      <c r="AZ281" s="346"/>
      <c r="BA281" s="345"/>
      <c r="BB281" s="398">
        <f>(BB25+BB73+BB128+BB158)</f>
        <v>756999.44</v>
      </c>
      <c r="BC281" s="363"/>
      <c r="BD281" s="365"/>
      <c r="BE281" s="364"/>
      <c r="BF281" s="398">
        <f>(BF25+BF73+BF128+BF158)</f>
        <v>5352883.3600000003</v>
      </c>
      <c r="BH281" s="396">
        <f>(AD281+AH281+AL281+AP281+AT281+AX281+BB281+BF281)</f>
        <v>12663536</v>
      </c>
      <c r="BI281" s="406"/>
      <c r="BJ281" s="65"/>
      <c r="BK281" s="65"/>
      <c r="BL281" s="65"/>
      <c r="BM281" s="65"/>
      <c r="BN281" s="65"/>
      <c r="BO281" s="65"/>
      <c r="BP281" s="65"/>
      <c r="BQ281" s="65"/>
      <c r="BR281" s="65"/>
      <c r="BS281" s="65"/>
      <c r="BT281" s="65"/>
    </row>
    <row r="282" spans="1:72" s="21" customFormat="1" ht="25.05" customHeight="1">
      <c r="A282" s="14"/>
      <c r="B282" s="15"/>
      <c r="C282" s="15"/>
      <c r="D282" s="15"/>
      <c r="E282" s="15"/>
      <c r="F282" s="15"/>
      <c r="G282" s="16"/>
      <c r="H282" s="17"/>
      <c r="I282" s="17"/>
      <c r="J282" s="18"/>
      <c r="K282" s="17"/>
      <c r="L282" s="19"/>
      <c r="M282" s="19"/>
      <c r="N282" s="19"/>
      <c r="O282" s="19"/>
      <c r="P282" s="17"/>
      <c r="Q282" s="20"/>
      <c r="R282" s="22"/>
      <c r="S282" s="23"/>
      <c r="T282" s="23"/>
      <c r="U282" s="32"/>
      <c r="V282" s="54"/>
      <c r="W282" s="26"/>
      <c r="X282" s="403" t="s">
        <v>414</v>
      </c>
      <c r="Y282" s="398">
        <f>(Y281*4%)</f>
        <v>506541.44</v>
      </c>
      <c r="Z282" s="54"/>
      <c r="AA282" s="236"/>
      <c r="AB282" s="238"/>
      <c r="AC282" s="237"/>
      <c r="AD282" s="398">
        <f>(AD281*4%)</f>
        <v>88474.499200000006</v>
      </c>
      <c r="AE282" s="252"/>
      <c r="AF282" s="254"/>
      <c r="AG282" s="253"/>
      <c r="AH282" s="398">
        <f>(AH281*4%)</f>
        <v>23798.896000000001</v>
      </c>
      <c r="AI282" s="268"/>
      <c r="AJ282" s="270"/>
      <c r="AK282" s="269"/>
      <c r="AL282" s="398">
        <f>(AL281*4%)</f>
        <v>51972.467200000006</v>
      </c>
      <c r="AM282" s="287"/>
      <c r="AN282" s="289"/>
      <c r="AO282" s="288"/>
      <c r="AP282" s="398">
        <f>(AP281*4%)</f>
        <v>11650.278400000001</v>
      </c>
      <c r="AQ282" s="306"/>
      <c r="AR282" s="308"/>
      <c r="AS282" s="307"/>
      <c r="AT282" s="398">
        <f>(AT281*4%)</f>
        <v>67582.848000000013</v>
      </c>
      <c r="AU282" s="325"/>
      <c r="AV282" s="327"/>
      <c r="AW282" s="326"/>
      <c r="AX282" s="398">
        <f>(AX281*4%)</f>
        <v>18667.139200000001</v>
      </c>
      <c r="AY282" s="344"/>
      <c r="AZ282" s="346"/>
      <c r="BA282" s="345"/>
      <c r="BB282" s="398">
        <f>(BB281*4%)</f>
        <v>30279.977599999998</v>
      </c>
      <c r="BC282" s="363"/>
      <c r="BD282" s="365"/>
      <c r="BE282" s="364"/>
      <c r="BF282" s="398">
        <f>(BF281*4%)</f>
        <v>214115.33440000002</v>
      </c>
      <c r="BH282" s="396">
        <f t="shared" ref="BH282:BH288" si="215">(AD282+AH282+AL282+AP282+AT282+AX282+BB282+BF282)</f>
        <v>506541.44000000006</v>
      </c>
      <c r="BI282" s="65"/>
      <c r="BJ282" s="65"/>
      <c r="BK282" s="65"/>
      <c r="BL282" s="65"/>
      <c r="BM282" s="65"/>
      <c r="BN282" s="65"/>
      <c r="BO282" s="65"/>
      <c r="BP282" s="65"/>
      <c r="BQ282" s="65"/>
      <c r="BR282" s="65"/>
      <c r="BS282" s="65"/>
      <c r="BT282" s="65"/>
    </row>
    <row r="283" spans="1:72" s="21" customFormat="1" ht="25.05" customHeight="1">
      <c r="A283" s="14"/>
      <c r="B283" s="15"/>
      <c r="C283" s="15"/>
      <c r="D283" s="15"/>
      <c r="E283" s="15"/>
      <c r="F283" s="15"/>
      <c r="G283" s="16"/>
      <c r="H283" s="17"/>
      <c r="I283" s="17"/>
      <c r="J283" s="18"/>
      <c r="K283" s="17"/>
      <c r="L283" s="19"/>
      <c r="M283" s="19"/>
      <c r="N283" s="19"/>
      <c r="O283" s="19"/>
      <c r="P283" s="17"/>
      <c r="Q283" s="20"/>
      <c r="R283" s="22"/>
      <c r="S283" s="23"/>
      <c r="T283" s="23"/>
      <c r="U283" s="32"/>
      <c r="V283" s="54"/>
      <c r="W283" s="26"/>
      <c r="X283" s="403" t="s">
        <v>416</v>
      </c>
      <c r="Y283" s="398">
        <f>(Y281+Y282)</f>
        <v>13170077.439999999</v>
      </c>
      <c r="Z283" s="54"/>
      <c r="AA283" s="236"/>
      <c r="AB283" s="238"/>
      <c r="AC283" s="237"/>
      <c r="AD283" s="398">
        <f>(AD281+AD282)</f>
        <v>2300336.9791999999</v>
      </c>
      <c r="AE283" s="252"/>
      <c r="AF283" s="254"/>
      <c r="AG283" s="253"/>
      <c r="AH283" s="398">
        <f>(AH281+AH282)</f>
        <v>618771.29599999997</v>
      </c>
      <c r="AI283" s="268"/>
      <c r="AJ283" s="270"/>
      <c r="AK283" s="269"/>
      <c r="AL283" s="398">
        <f>(AL281+AL282)</f>
        <v>1351284.1472000002</v>
      </c>
      <c r="AM283" s="287"/>
      <c r="AN283" s="289"/>
      <c r="AO283" s="288"/>
      <c r="AP283" s="398">
        <f>(AP281+AP282)</f>
        <v>302907.23840000003</v>
      </c>
      <c r="AQ283" s="306"/>
      <c r="AR283" s="308"/>
      <c r="AS283" s="307"/>
      <c r="AT283" s="398">
        <f>(AT281+AT282)</f>
        <v>1757154.0480000002</v>
      </c>
      <c r="AU283" s="325"/>
      <c r="AV283" s="327"/>
      <c r="AW283" s="326"/>
      <c r="AX283" s="398">
        <f>(AX281+AX282)</f>
        <v>485345.61919999996</v>
      </c>
      <c r="AY283" s="344"/>
      <c r="AZ283" s="346"/>
      <c r="BA283" s="345"/>
      <c r="BB283" s="398">
        <f>(BB281+BB282)</f>
        <v>787279.41759999993</v>
      </c>
      <c r="BC283" s="363"/>
      <c r="BD283" s="365"/>
      <c r="BE283" s="364"/>
      <c r="BF283" s="398">
        <f>(BF281+BF282)</f>
        <v>5566998.6944000004</v>
      </c>
      <c r="BH283" s="396">
        <f t="shared" si="215"/>
        <v>13170077.440000001</v>
      </c>
      <c r="BI283" s="65"/>
      <c r="BJ283" s="65"/>
      <c r="BK283" s="65"/>
      <c r="BL283" s="65"/>
      <c r="BM283" s="65"/>
      <c r="BN283" s="65"/>
      <c r="BO283" s="65"/>
      <c r="BP283" s="65"/>
      <c r="BQ283" s="65"/>
      <c r="BR283" s="65"/>
      <c r="BS283" s="65"/>
      <c r="BT283" s="65"/>
    </row>
    <row r="284" spans="1:72" s="21" customFormat="1" ht="25.05" customHeight="1">
      <c r="A284" s="14"/>
      <c r="B284" s="15"/>
      <c r="C284" s="15"/>
      <c r="D284" s="15"/>
      <c r="E284" s="15"/>
      <c r="F284" s="15"/>
      <c r="G284" s="16"/>
      <c r="H284" s="17"/>
      <c r="I284" s="17"/>
      <c r="J284" s="18"/>
      <c r="K284" s="17"/>
      <c r="L284" s="19"/>
      <c r="M284" s="19"/>
      <c r="N284" s="19"/>
      <c r="O284" s="19"/>
      <c r="P284" s="17"/>
      <c r="Q284" s="20"/>
      <c r="R284" s="22"/>
      <c r="S284" s="23"/>
      <c r="T284" s="23"/>
      <c r="U284" s="32"/>
      <c r="V284" s="54"/>
      <c r="W284" s="26" t="s">
        <v>408</v>
      </c>
      <c r="X284" s="27"/>
      <c r="Y284" s="26">
        <f>(((Y283/4)/12)*2)</f>
        <v>548753.22666666668</v>
      </c>
      <c r="Z284" s="54"/>
      <c r="AA284" s="236"/>
      <c r="AB284" s="238"/>
      <c r="AC284" s="237"/>
      <c r="AD284" s="26">
        <f>(((AD283/4)/12)*3)</f>
        <v>143771.0612</v>
      </c>
      <c r="AE284" s="252"/>
      <c r="AF284" s="254"/>
      <c r="AG284" s="253"/>
      <c r="AH284" s="26">
        <f>(((AH283/4)/12)*3)</f>
        <v>38673.205999999998</v>
      </c>
      <c r="AI284" s="268"/>
      <c r="AJ284" s="270"/>
      <c r="AK284" s="269"/>
      <c r="AL284" s="26">
        <f>(((AL283/4)/12)*3)</f>
        <v>84455.259200000015</v>
      </c>
      <c r="AM284" s="287"/>
      <c r="AN284" s="289"/>
      <c r="AO284" s="288"/>
      <c r="AP284" s="26">
        <f>(((AP283/4)/12)*3)</f>
        <v>18931.702400000002</v>
      </c>
      <c r="AQ284" s="306"/>
      <c r="AR284" s="308"/>
      <c r="AS284" s="307"/>
      <c r="AT284" s="26">
        <f>(((AT283/4)/12)*3)</f>
        <v>109822.12800000001</v>
      </c>
      <c r="AU284" s="325"/>
      <c r="AV284" s="327"/>
      <c r="AW284" s="326"/>
      <c r="AX284" s="26">
        <f>(((AX283/4)/12)*3)</f>
        <v>30334.101199999997</v>
      </c>
      <c r="AY284" s="344"/>
      <c r="AZ284" s="346"/>
      <c r="BA284" s="345"/>
      <c r="BB284" s="26">
        <f>(((BB283/4)/12)*3)</f>
        <v>49204.963599999988</v>
      </c>
      <c r="BC284" s="363"/>
      <c r="BD284" s="365"/>
      <c r="BE284" s="364"/>
      <c r="BF284" s="26">
        <f>(((BF283/4)/12)*3)</f>
        <v>347937.41840000002</v>
      </c>
      <c r="BH284" s="39">
        <f t="shared" si="215"/>
        <v>823129.84000000008</v>
      </c>
      <c r="BI284" s="65"/>
      <c r="BJ284" s="65"/>
      <c r="BK284" s="65"/>
      <c r="BL284" s="65"/>
      <c r="BM284" s="65"/>
      <c r="BN284" s="65"/>
      <c r="BO284" s="65"/>
      <c r="BP284" s="65"/>
      <c r="BQ284" s="65"/>
      <c r="BR284" s="65"/>
      <c r="BS284" s="65"/>
      <c r="BT284" s="65"/>
    </row>
    <row r="285" spans="1:72" s="21" customFormat="1" ht="25.05" customHeight="1">
      <c r="A285" s="14"/>
      <c r="B285" s="15"/>
      <c r="C285" s="15"/>
      <c r="D285" s="15"/>
      <c r="E285" s="15"/>
      <c r="F285" s="15"/>
      <c r="G285" s="16"/>
      <c r="H285" s="17"/>
      <c r="I285" s="17"/>
      <c r="J285" s="18"/>
      <c r="K285" s="17"/>
      <c r="L285" s="19"/>
      <c r="M285" s="19"/>
      <c r="N285" s="19"/>
      <c r="O285" s="19"/>
      <c r="P285" s="17"/>
      <c r="Q285" s="20"/>
      <c r="R285" s="22"/>
      <c r="S285" s="23"/>
      <c r="T285" s="23"/>
      <c r="U285" s="32"/>
      <c r="V285" s="54"/>
      <c r="W285" s="26" t="s">
        <v>409</v>
      </c>
      <c r="X285" s="56"/>
      <c r="Y285" s="26">
        <f>(Y283/4)</f>
        <v>3292519.36</v>
      </c>
      <c r="Z285" s="54"/>
      <c r="AA285" s="236"/>
      <c r="AB285" s="238"/>
      <c r="AC285" s="237"/>
      <c r="AD285" s="26">
        <f>(AD283/4)</f>
        <v>575084.24479999999</v>
      </c>
      <c r="AE285" s="252"/>
      <c r="AF285" s="254"/>
      <c r="AG285" s="253"/>
      <c r="AH285" s="26">
        <f>(AH283/4)</f>
        <v>154692.82399999999</v>
      </c>
      <c r="AI285" s="268"/>
      <c r="AJ285" s="270"/>
      <c r="AK285" s="269"/>
      <c r="AL285" s="26">
        <f>(AL283/4)</f>
        <v>337821.03680000006</v>
      </c>
      <c r="AM285" s="287"/>
      <c r="AN285" s="289"/>
      <c r="AO285" s="288"/>
      <c r="AP285" s="26">
        <f>(AP283/4)</f>
        <v>75726.809600000008</v>
      </c>
      <c r="AQ285" s="306"/>
      <c r="AR285" s="308"/>
      <c r="AS285" s="307"/>
      <c r="AT285" s="26">
        <f>(AT283/4)</f>
        <v>439288.51200000005</v>
      </c>
      <c r="AU285" s="325"/>
      <c r="AV285" s="327"/>
      <c r="AW285" s="326"/>
      <c r="AX285" s="26">
        <f>(AX283/4)</f>
        <v>121336.40479999999</v>
      </c>
      <c r="AY285" s="344"/>
      <c r="AZ285" s="346"/>
      <c r="BA285" s="345"/>
      <c r="BB285" s="26">
        <f>(BB283/4)</f>
        <v>196819.85439999998</v>
      </c>
      <c r="BC285" s="363"/>
      <c r="BD285" s="365"/>
      <c r="BE285" s="364"/>
      <c r="BF285" s="26">
        <f>(BF283/4)</f>
        <v>1391749.6736000001</v>
      </c>
      <c r="BH285" s="39">
        <f t="shared" si="215"/>
        <v>3292519.3600000003</v>
      </c>
      <c r="BI285" s="65"/>
      <c r="BJ285" s="65"/>
      <c r="BK285" s="65"/>
      <c r="BL285" s="65"/>
      <c r="BM285" s="65"/>
      <c r="BN285" s="65"/>
      <c r="BO285" s="65"/>
      <c r="BP285" s="65"/>
      <c r="BQ285" s="65"/>
      <c r="BR285" s="65"/>
      <c r="BS285" s="65"/>
      <c r="BT285" s="65"/>
    </row>
    <row r="286" spans="1:72" s="21" customFormat="1" ht="25.05" customHeight="1">
      <c r="A286" s="14"/>
      <c r="B286" s="15"/>
      <c r="C286" s="15"/>
      <c r="D286" s="15"/>
      <c r="E286" s="15"/>
      <c r="F286" s="15"/>
      <c r="G286" s="16"/>
      <c r="H286" s="17"/>
      <c r="I286" s="17"/>
      <c r="J286" s="18"/>
      <c r="K286" s="17"/>
      <c r="L286" s="19"/>
      <c r="M286" s="19"/>
      <c r="N286" s="19"/>
      <c r="O286" s="19"/>
      <c r="P286" s="17"/>
      <c r="Q286" s="20"/>
      <c r="R286" s="22"/>
      <c r="S286" s="23"/>
      <c r="T286" s="23"/>
      <c r="U286" s="32"/>
      <c r="V286" s="54"/>
      <c r="W286" s="26" t="s">
        <v>410</v>
      </c>
      <c r="X286" s="56"/>
      <c r="Y286" s="26">
        <f>(Y283/4)</f>
        <v>3292519.36</v>
      </c>
      <c r="Z286" s="54"/>
      <c r="AA286" s="236"/>
      <c r="AB286" s="238"/>
      <c r="AC286" s="237"/>
      <c r="AD286" s="26">
        <f>(AD283/4)</f>
        <v>575084.24479999999</v>
      </c>
      <c r="AE286" s="252"/>
      <c r="AF286" s="254"/>
      <c r="AG286" s="253"/>
      <c r="AH286" s="26">
        <f>(AH283/4)</f>
        <v>154692.82399999999</v>
      </c>
      <c r="AI286" s="268"/>
      <c r="AJ286" s="270"/>
      <c r="AK286" s="269"/>
      <c r="AL286" s="26">
        <f>(AL283/4)</f>
        <v>337821.03680000006</v>
      </c>
      <c r="AM286" s="287"/>
      <c r="AN286" s="289"/>
      <c r="AO286" s="288"/>
      <c r="AP286" s="26">
        <f>(AP283/4)</f>
        <v>75726.809600000008</v>
      </c>
      <c r="AQ286" s="306"/>
      <c r="AR286" s="308"/>
      <c r="AS286" s="307"/>
      <c r="AT286" s="26">
        <f>(AT283/4)</f>
        <v>439288.51200000005</v>
      </c>
      <c r="AU286" s="325"/>
      <c r="AV286" s="327"/>
      <c r="AW286" s="326"/>
      <c r="AX286" s="26">
        <f>(AX283/4)</f>
        <v>121336.40479999999</v>
      </c>
      <c r="AY286" s="344"/>
      <c r="AZ286" s="346"/>
      <c r="BA286" s="345"/>
      <c r="BB286" s="26">
        <f>(BB283/4)</f>
        <v>196819.85439999998</v>
      </c>
      <c r="BC286" s="363"/>
      <c r="BD286" s="365"/>
      <c r="BE286" s="364"/>
      <c r="BF286" s="26">
        <f>(BF283/4)</f>
        <v>1391749.6736000001</v>
      </c>
      <c r="BH286" s="39">
        <f t="shared" si="215"/>
        <v>3292519.3600000003</v>
      </c>
      <c r="BI286" s="65"/>
      <c r="BJ286" s="65"/>
      <c r="BK286" s="65"/>
      <c r="BL286" s="65"/>
      <c r="BM286" s="65"/>
      <c r="BN286" s="65"/>
      <c r="BO286" s="65"/>
      <c r="BP286" s="65"/>
      <c r="BQ286" s="65"/>
      <c r="BR286" s="65"/>
      <c r="BS286" s="65"/>
      <c r="BT286" s="65"/>
    </row>
    <row r="287" spans="1:72" s="21" customFormat="1" ht="25.05" customHeight="1">
      <c r="A287" s="14"/>
      <c r="B287" s="15"/>
      <c r="C287" s="15"/>
      <c r="D287" s="15"/>
      <c r="E287" s="15"/>
      <c r="F287" s="15"/>
      <c r="G287" s="16"/>
      <c r="H287" s="17"/>
      <c r="I287" s="17"/>
      <c r="J287" s="18"/>
      <c r="K287" s="17"/>
      <c r="L287" s="19"/>
      <c r="M287" s="19"/>
      <c r="N287" s="19"/>
      <c r="O287" s="19"/>
      <c r="P287" s="17"/>
      <c r="Q287" s="20"/>
      <c r="R287" s="22"/>
      <c r="S287" s="23"/>
      <c r="T287" s="23"/>
      <c r="U287" s="32"/>
      <c r="V287" s="54"/>
      <c r="W287" s="26" t="s">
        <v>411</v>
      </c>
      <c r="X287" s="56"/>
      <c r="Y287" s="26">
        <f>(Y283/4)</f>
        <v>3292519.36</v>
      </c>
      <c r="Z287" s="54"/>
      <c r="AA287" s="236"/>
      <c r="AB287" s="238"/>
      <c r="AC287" s="237"/>
      <c r="AD287" s="26">
        <f>(AD283/4)</f>
        <v>575084.24479999999</v>
      </c>
      <c r="AE287" s="252"/>
      <c r="AF287" s="254"/>
      <c r="AG287" s="253"/>
      <c r="AH287" s="26">
        <f>(AH283/4)</f>
        <v>154692.82399999999</v>
      </c>
      <c r="AI287" s="268"/>
      <c r="AJ287" s="270"/>
      <c r="AK287" s="269"/>
      <c r="AL287" s="26">
        <f>(AL283/4)</f>
        <v>337821.03680000006</v>
      </c>
      <c r="AM287" s="287"/>
      <c r="AN287" s="289"/>
      <c r="AO287" s="288"/>
      <c r="AP287" s="26">
        <f>(AP283/4)</f>
        <v>75726.809600000008</v>
      </c>
      <c r="AQ287" s="306"/>
      <c r="AR287" s="308"/>
      <c r="AS287" s="307"/>
      <c r="AT287" s="26">
        <f>(AT283/4)</f>
        <v>439288.51200000005</v>
      </c>
      <c r="AU287" s="325"/>
      <c r="AV287" s="327"/>
      <c r="AW287" s="326"/>
      <c r="AX287" s="26">
        <f>(AX283/4)</f>
        <v>121336.40479999999</v>
      </c>
      <c r="AY287" s="344"/>
      <c r="AZ287" s="346"/>
      <c r="BA287" s="345"/>
      <c r="BB287" s="26">
        <f>(BB283/4)</f>
        <v>196819.85439999998</v>
      </c>
      <c r="BC287" s="363"/>
      <c r="BD287" s="365"/>
      <c r="BE287" s="364"/>
      <c r="BF287" s="26">
        <f>(BF283/4)</f>
        <v>1391749.6736000001</v>
      </c>
      <c r="BH287" s="39">
        <f t="shared" si="215"/>
        <v>3292519.3600000003</v>
      </c>
      <c r="BI287" s="65"/>
      <c r="BJ287" s="65"/>
      <c r="BK287" s="65"/>
      <c r="BL287" s="65"/>
      <c r="BM287" s="65"/>
      <c r="BN287" s="65"/>
      <c r="BO287" s="65"/>
      <c r="BP287" s="65"/>
      <c r="BQ287" s="65"/>
      <c r="BR287" s="65"/>
      <c r="BS287" s="65"/>
      <c r="BT287" s="65"/>
    </row>
    <row r="288" spans="1:72" s="21" customFormat="1" ht="25.05" customHeight="1">
      <c r="A288" s="14"/>
      <c r="B288" s="15"/>
      <c r="C288" s="15"/>
      <c r="D288" s="15"/>
      <c r="E288" s="15"/>
      <c r="F288" s="15"/>
      <c r="G288" s="16"/>
      <c r="H288" s="17"/>
      <c r="I288" s="17"/>
      <c r="J288" s="18"/>
      <c r="K288" s="17"/>
      <c r="L288" s="19"/>
      <c r="M288" s="19"/>
      <c r="N288" s="19"/>
      <c r="O288" s="19"/>
      <c r="P288" s="17"/>
      <c r="Q288" s="20"/>
      <c r="R288" s="22"/>
      <c r="S288" s="23"/>
      <c r="T288" s="23"/>
      <c r="U288" s="32"/>
      <c r="V288" s="54"/>
      <c r="W288" s="26" t="s">
        <v>412</v>
      </c>
      <c r="X288" s="56"/>
      <c r="Y288" s="26">
        <f>(((Y283/4)/12)*10)</f>
        <v>2743766.1333333333</v>
      </c>
      <c r="Z288" s="54"/>
      <c r="AA288" s="236"/>
      <c r="AB288" s="238"/>
      <c r="AC288" s="237"/>
      <c r="AD288" s="26">
        <f>(((AD283/4)/12)*9)</f>
        <v>431313.18359999999</v>
      </c>
      <c r="AE288" s="252"/>
      <c r="AF288" s="254"/>
      <c r="AG288" s="253"/>
      <c r="AH288" s="26">
        <f>(((AH283/4)/12)*9)</f>
        <v>116019.61799999999</v>
      </c>
      <c r="AI288" s="268"/>
      <c r="AJ288" s="270"/>
      <c r="AK288" s="269"/>
      <c r="AL288" s="26">
        <f>(((AL283/4)/12)*9)</f>
        <v>253365.77760000003</v>
      </c>
      <c r="AM288" s="287"/>
      <c r="AN288" s="289"/>
      <c r="AO288" s="288"/>
      <c r="AP288" s="26">
        <f>(((AP283/4)/12)*9)</f>
        <v>56795.107200000006</v>
      </c>
      <c r="AQ288" s="306"/>
      <c r="AR288" s="308"/>
      <c r="AS288" s="307"/>
      <c r="AT288" s="26">
        <f>(((AT283/4)/12)*9)</f>
        <v>329466.38400000002</v>
      </c>
      <c r="AU288" s="325"/>
      <c r="AV288" s="327"/>
      <c r="AW288" s="326"/>
      <c r="AX288" s="26">
        <f>(((AX283/4)/12)*9)</f>
        <v>91002.303599999985</v>
      </c>
      <c r="AY288" s="344"/>
      <c r="AZ288" s="346"/>
      <c r="BA288" s="345"/>
      <c r="BB288" s="26">
        <f>(((BB283/4)/12)*9)</f>
        <v>147614.89079999996</v>
      </c>
      <c r="BC288" s="363"/>
      <c r="BD288" s="365"/>
      <c r="BE288" s="364"/>
      <c r="BF288" s="26">
        <f>(((BF283/4)/12)*9)</f>
        <v>1043812.2552</v>
      </c>
      <c r="BH288" s="39">
        <f t="shared" si="215"/>
        <v>2469389.52</v>
      </c>
      <c r="BI288" s="65"/>
      <c r="BJ288" s="65"/>
      <c r="BK288" s="65"/>
      <c r="BL288" s="65"/>
      <c r="BM288" s="65"/>
      <c r="BN288" s="65"/>
      <c r="BO288" s="65"/>
      <c r="BP288" s="65"/>
      <c r="BQ288" s="65"/>
      <c r="BR288" s="65"/>
      <c r="BS288" s="65"/>
      <c r="BT288" s="65"/>
    </row>
    <row r="289" spans="1:72" s="21" customFormat="1" ht="25.05" customHeight="1">
      <c r="A289" s="14"/>
      <c r="B289" s="15"/>
      <c r="C289" s="15"/>
      <c r="D289" s="15"/>
      <c r="E289" s="15"/>
      <c r="F289" s="15"/>
      <c r="G289" s="16"/>
      <c r="H289" s="17"/>
      <c r="I289" s="17"/>
      <c r="J289" s="18"/>
      <c r="K289" s="17"/>
      <c r="L289" s="19"/>
      <c r="M289" s="19"/>
      <c r="N289" s="19"/>
      <c r="O289" s="19"/>
      <c r="P289" s="17"/>
      <c r="Q289" s="20"/>
      <c r="R289" s="22"/>
      <c r="S289" s="23"/>
      <c r="T289" s="23"/>
      <c r="U289" s="32"/>
      <c r="V289" s="54"/>
      <c r="W289" s="26"/>
      <c r="X289" s="56"/>
      <c r="Y289" s="22">
        <f>SUM(Y284:Y288)</f>
        <v>13170077.439999999</v>
      </c>
      <c r="Z289" s="54"/>
      <c r="AA289" s="236"/>
      <c r="AB289" s="238"/>
      <c r="AC289" s="237"/>
      <c r="AD289" s="239"/>
      <c r="AE289" s="252"/>
      <c r="AF289" s="254"/>
      <c r="AG289" s="253"/>
      <c r="AH289" s="255"/>
      <c r="AI289" s="268"/>
      <c r="AJ289" s="270"/>
      <c r="AK289" s="269"/>
      <c r="AL289" s="271"/>
      <c r="AM289" s="287"/>
      <c r="AN289" s="289"/>
      <c r="AO289" s="288"/>
      <c r="AP289" s="290"/>
      <c r="AQ289" s="306"/>
      <c r="AR289" s="308"/>
      <c r="AS289" s="307"/>
      <c r="AT289" s="309"/>
      <c r="AU289" s="325"/>
      <c r="AV289" s="327"/>
      <c r="AW289" s="326"/>
      <c r="AX289" s="328"/>
      <c r="AY289" s="344"/>
      <c r="AZ289" s="346"/>
      <c r="BA289" s="345"/>
      <c r="BB289" s="347"/>
      <c r="BC289" s="363"/>
      <c r="BD289" s="365"/>
      <c r="BE289" s="364"/>
      <c r="BF289" s="366"/>
      <c r="BH289" s="39">
        <f>SUM(BH284:BH288)</f>
        <v>13170077.440000001</v>
      </c>
      <c r="BI289" s="65"/>
      <c r="BJ289" s="65"/>
      <c r="BK289" s="65"/>
      <c r="BL289" s="65"/>
      <c r="BM289" s="65"/>
      <c r="BN289" s="65"/>
      <c r="BO289" s="65"/>
      <c r="BP289" s="65"/>
      <c r="BQ289" s="65"/>
      <c r="BR289" s="65"/>
      <c r="BS289" s="65"/>
      <c r="BT289" s="65"/>
    </row>
    <row r="290" spans="1:72" s="21" customFormat="1" ht="25.05" customHeight="1">
      <c r="A290" s="14"/>
      <c r="B290" s="15"/>
      <c r="C290" s="15"/>
      <c r="D290" s="15"/>
      <c r="E290" s="15"/>
      <c r="F290" s="15"/>
      <c r="G290" s="16"/>
      <c r="H290" s="17"/>
      <c r="I290" s="17"/>
      <c r="J290" s="18"/>
      <c r="K290" s="17"/>
      <c r="L290" s="19"/>
      <c r="M290" s="19"/>
      <c r="N290" s="19"/>
      <c r="O290" s="19"/>
      <c r="P290" s="17"/>
      <c r="Q290" s="20"/>
      <c r="R290" s="22"/>
      <c r="S290" s="23"/>
      <c r="T290" s="23"/>
      <c r="U290" s="32"/>
      <c r="V290" s="54"/>
      <c r="W290" s="26"/>
      <c r="X290" s="56"/>
      <c r="Y290" s="32"/>
      <c r="Z290" s="54"/>
      <c r="AA290" s="236"/>
      <c r="AB290" s="238"/>
      <c r="AC290" s="237"/>
      <c r="AD290" s="239"/>
      <c r="AE290" s="252"/>
      <c r="AF290" s="254"/>
      <c r="AG290" s="253"/>
      <c r="AH290" s="255"/>
      <c r="AI290" s="268"/>
      <c r="AJ290" s="270"/>
      <c r="AK290" s="269"/>
      <c r="AL290" s="271"/>
      <c r="AM290" s="287"/>
      <c r="AN290" s="289"/>
      <c r="AO290" s="288"/>
      <c r="AP290" s="290"/>
      <c r="AQ290" s="306"/>
      <c r="AR290" s="308"/>
      <c r="AS290" s="307"/>
      <c r="AT290" s="309"/>
      <c r="AU290" s="325"/>
      <c r="AV290" s="327"/>
      <c r="AW290" s="326"/>
      <c r="AX290" s="328"/>
      <c r="AY290" s="344"/>
      <c r="AZ290" s="346"/>
      <c r="BA290" s="345"/>
      <c r="BB290" s="347"/>
      <c r="BC290" s="363"/>
      <c r="BD290" s="365"/>
      <c r="BE290" s="364"/>
      <c r="BF290" s="366"/>
      <c r="BH290" s="393"/>
      <c r="BI290" s="65"/>
      <c r="BJ290" s="65"/>
      <c r="BK290" s="65"/>
      <c r="BL290" s="65"/>
      <c r="BM290" s="65"/>
      <c r="BN290" s="65"/>
      <c r="BO290" s="65"/>
      <c r="BP290" s="65"/>
      <c r="BQ290" s="65"/>
      <c r="BR290" s="65"/>
      <c r="BS290" s="65"/>
      <c r="BT290" s="65"/>
    </row>
    <row r="291" spans="1:72" s="405" customFormat="1" ht="25.05" customHeight="1">
      <c r="A291" s="15"/>
      <c r="B291" s="15"/>
      <c r="C291" s="15"/>
      <c r="D291" s="15"/>
      <c r="E291" s="15"/>
      <c r="F291" s="15"/>
      <c r="G291" s="15"/>
      <c r="H291" s="17"/>
      <c r="I291" s="17"/>
      <c r="J291" s="126"/>
      <c r="K291" s="17"/>
      <c r="L291" s="129"/>
      <c r="M291" s="398"/>
      <c r="N291" s="19"/>
      <c r="O291" s="19"/>
      <c r="P291" s="17"/>
      <c r="Q291" s="399"/>
      <c r="R291" s="395"/>
      <c r="S291" s="400"/>
      <c r="T291" s="400"/>
      <c r="U291" s="398"/>
      <c r="X291" s="403"/>
      <c r="Y291" s="440"/>
      <c r="Z291" s="401"/>
      <c r="AA291" s="416"/>
      <c r="AB291" s="417"/>
      <c r="AC291" s="418"/>
      <c r="AD291" s="440"/>
      <c r="AE291" s="419"/>
      <c r="AF291" s="420"/>
      <c r="AG291" s="421"/>
      <c r="AH291" s="440"/>
      <c r="AI291" s="422"/>
      <c r="AJ291" s="423"/>
      <c r="AK291" s="424"/>
      <c r="AL291" s="440"/>
      <c r="AM291" s="425"/>
      <c r="AN291" s="426"/>
      <c r="AO291" s="427"/>
      <c r="AP291" s="440"/>
      <c r="AQ291" s="428"/>
      <c r="AR291" s="429"/>
      <c r="AS291" s="430"/>
      <c r="AT291" s="440"/>
      <c r="AU291" s="431"/>
      <c r="AV291" s="432"/>
      <c r="AW291" s="433"/>
      <c r="AX291" s="440"/>
      <c r="AY291" s="434"/>
      <c r="AZ291" s="435"/>
      <c r="BA291" s="436"/>
      <c r="BB291" s="440"/>
      <c r="BC291" s="437"/>
      <c r="BD291" s="438"/>
      <c r="BE291" s="439"/>
      <c r="BF291" s="440"/>
      <c r="BH291" s="396"/>
      <c r="BI291" s="406"/>
      <c r="BJ291" s="406"/>
      <c r="BK291" s="406"/>
      <c r="BL291" s="406"/>
      <c r="BM291" s="406"/>
      <c r="BN291" s="406"/>
      <c r="BO291" s="406"/>
      <c r="BP291" s="406"/>
      <c r="BQ291" s="406"/>
      <c r="BR291" s="406"/>
      <c r="BS291" s="406"/>
      <c r="BT291" s="406"/>
    </row>
    <row r="292" spans="1:72" s="21" customFormat="1" ht="25.05" customHeight="1">
      <c r="F292" s="150"/>
      <c r="G292" s="151"/>
      <c r="H292" s="151"/>
      <c r="I292" s="151"/>
      <c r="J292" s="151"/>
      <c r="K292" s="174"/>
      <c r="L292" s="73"/>
      <c r="M292" s="73"/>
      <c r="N292" s="152"/>
      <c r="O292" s="152"/>
      <c r="P292" s="151"/>
      <c r="R292" s="26"/>
      <c r="S292" s="27"/>
      <c r="T292" s="27"/>
      <c r="U292" s="33"/>
      <c r="V292" s="57"/>
      <c r="W292" s="33"/>
      <c r="X292" s="403"/>
      <c r="Y292" s="440"/>
      <c r="Z292" s="57"/>
      <c r="AA292" s="240"/>
      <c r="AB292" s="241"/>
      <c r="AC292" s="242"/>
      <c r="AD292" s="440"/>
      <c r="AE292" s="256"/>
      <c r="AF292" s="257"/>
      <c r="AG292" s="258"/>
      <c r="AH292" s="440"/>
      <c r="AI292" s="272"/>
      <c r="AJ292" s="273"/>
      <c r="AK292" s="274"/>
      <c r="AL292" s="440"/>
      <c r="AM292" s="291"/>
      <c r="AN292" s="292"/>
      <c r="AO292" s="293"/>
      <c r="AP292" s="440"/>
      <c r="AQ292" s="310"/>
      <c r="AR292" s="311"/>
      <c r="AS292" s="312"/>
      <c r="AT292" s="440"/>
      <c r="AU292" s="329"/>
      <c r="AV292" s="330"/>
      <c r="AW292" s="331"/>
      <c r="AX292" s="440"/>
      <c r="AY292" s="348"/>
      <c r="AZ292" s="349"/>
      <c r="BA292" s="350"/>
      <c r="BB292" s="440"/>
      <c r="BC292" s="367"/>
      <c r="BD292" s="368"/>
      <c r="BE292" s="369"/>
      <c r="BF292" s="440"/>
      <c r="BH292" s="396"/>
      <c r="BI292" s="65"/>
      <c r="BJ292" s="65"/>
      <c r="BK292" s="65"/>
      <c r="BL292" s="65"/>
      <c r="BM292" s="65"/>
      <c r="BN292" s="65"/>
      <c r="BO292" s="65"/>
      <c r="BP292" s="65"/>
      <c r="BQ292" s="65"/>
      <c r="BR292" s="65"/>
      <c r="BS292" s="65"/>
      <c r="BT292" s="65"/>
    </row>
    <row r="293" spans="1:72" s="38" customFormat="1" ht="25.05" customHeight="1">
      <c r="F293" s="153"/>
      <c r="G293" s="154"/>
      <c r="H293" s="154"/>
      <c r="I293" s="154"/>
      <c r="J293" s="154"/>
      <c r="K293" s="175"/>
      <c r="L293" s="72"/>
      <c r="M293" s="72"/>
      <c r="N293" s="155"/>
      <c r="O293" s="155"/>
      <c r="P293" s="154"/>
      <c r="R293" s="39"/>
      <c r="S293" s="40"/>
      <c r="T293" s="69"/>
      <c r="U293" s="39"/>
      <c r="V293" s="72"/>
      <c r="W293" s="26"/>
      <c r="X293" s="56"/>
      <c r="Y293" s="22"/>
      <c r="AA293" s="244"/>
      <c r="AB293" s="245"/>
      <c r="AC293" s="247"/>
      <c r="AD293" s="245"/>
      <c r="AE293" s="260"/>
      <c r="AF293" s="261"/>
      <c r="AG293" s="263"/>
      <c r="AH293" s="261"/>
      <c r="AI293" s="276"/>
      <c r="AJ293" s="277"/>
      <c r="AK293" s="279"/>
      <c r="AL293" s="277"/>
      <c r="AM293" s="295"/>
      <c r="AN293" s="296"/>
      <c r="AO293" s="298"/>
      <c r="AP293" s="296"/>
      <c r="AQ293" s="314"/>
      <c r="AR293" s="315"/>
      <c r="AS293" s="317"/>
      <c r="AT293" s="315"/>
      <c r="AU293" s="333"/>
      <c r="AV293" s="334"/>
      <c r="AW293" s="336"/>
      <c r="AX293" s="334"/>
      <c r="AY293" s="352"/>
      <c r="AZ293" s="353"/>
      <c r="BA293" s="355"/>
      <c r="BB293" s="353"/>
      <c r="BC293" s="371"/>
      <c r="BD293" s="372"/>
      <c r="BE293" s="374"/>
      <c r="BF293" s="372"/>
      <c r="BH293" s="39"/>
      <c r="BI293" s="64"/>
      <c r="BJ293" s="64"/>
      <c r="BK293" s="64"/>
      <c r="BL293" s="64"/>
      <c r="BM293" s="64"/>
      <c r="BN293" s="64"/>
      <c r="BO293" s="64"/>
      <c r="BP293" s="64"/>
      <c r="BQ293" s="64"/>
      <c r="BR293" s="64"/>
      <c r="BS293" s="64"/>
      <c r="BT293" s="64"/>
    </row>
    <row r="294" spans="1:72" s="38" customFormat="1" ht="25.05" customHeight="1">
      <c r="F294" s="153"/>
      <c r="G294" s="154"/>
      <c r="H294" s="154"/>
      <c r="I294" s="154"/>
      <c r="J294" s="154"/>
      <c r="K294" s="175"/>
      <c r="L294" s="72"/>
      <c r="M294" s="72"/>
      <c r="N294" s="155"/>
      <c r="O294" s="155"/>
      <c r="P294" s="154"/>
      <c r="R294" s="39"/>
      <c r="S294" s="40"/>
      <c r="T294" s="69"/>
      <c r="U294" s="39"/>
      <c r="V294" s="72"/>
      <c r="W294" s="39"/>
      <c r="X294" s="73"/>
      <c r="Y294" s="74"/>
      <c r="AA294" s="244"/>
      <c r="AB294" s="245"/>
      <c r="AC294" s="247"/>
      <c r="AD294" s="248"/>
      <c r="AE294" s="260"/>
      <c r="AF294" s="261"/>
      <c r="AG294" s="263"/>
      <c r="AH294" s="264"/>
      <c r="AI294" s="276"/>
      <c r="AJ294" s="277"/>
      <c r="AK294" s="279"/>
      <c r="AL294" s="280"/>
      <c r="AM294" s="295"/>
      <c r="AN294" s="296"/>
      <c r="AO294" s="298"/>
      <c r="AP294" s="299"/>
      <c r="AQ294" s="314"/>
      <c r="AR294" s="315"/>
      <c r="AS294" s="317"/>
      <c r="AT294" s="318"/>
      <c r="AU294" s="333"/>
      <c r="AV294" s="334"/>
      <c r="AW294" s="336"/>
      <c r="AX294" s="337"/>
      <c r="AY294" s="352"/>
      <c r="AZ294" s="353"/>
      <c r="BA294" s="355"/>
      <c r="BB294" s="356"/>
      <c r="BC294" s="371"/>
      <c r="BD294" s="372"/>
      <c r="BE294" s="374"/>
      <c r="BF294" s="375"/>
      <c r="BH294" s="39"/>
      <c r="BI294" s="64"/>
      <c r="BJ294" s="64"/>
      <c r="BK294" s="64"/>
      <c r="BL294" s="64"/>
      <c r="BM294" s="64"/>
      <c r="BN294" s="64"/>
      <c r="BO294" s="64"/>
      <c r="BP294" s="64"/>
      <c r="BQ294" s="64"/>
      <c r="BR294" s="64"/>
      <c r="BS294" s="64"/>
      <c r="BT294" s="64"/>
    </row>
    <row r="295" spans="1:72" s="38" customFormat="1" ht="25.05" customHeight="1">
      <c r="F295" s="153"/>
      <c r="G295" s="154"/>
      <c r="H295" s="154"/>
      <c r="I295" s="154"/>
      <c r="J295" s="154"/>
      <c r="K295" s="175"/>
      <c r="L295" s="72"/>
      <c r="M295" s="72"/>
      <c r="N295" s="155"/>
      <c r="O295" s="155"/>
      <c r="P295" s="154"/>
      <c r="R295" s="39"/>
      <c r="S295" s="40"/>
      <c r="T295" s="69"/>
      <c r="U295" s="39"/>
      <c r="V295" s="72"/>
      <c r="W295" s="39"/>
      <c r="X295" s="73"/>
      <c r="Y295" s="39"/>
      <c r="AA295" s="244"/>
      <c r="AB295" s="245"/>
      <c r="AC295" s="247"/>
      <c r="AD295" s="245"/>
      <c r="AE295" s="260"/>
      <c r="AF295" s="261"/>
      <c r="AG295" s="263"/>
      <c r="AH295" s="261"/>
      <c r="AI295" s="276"/>
      <c r="AJ295" s="277"/>
      <c r="AK295" s="279"/>
      <c r="AL295" s="277"/>
      <c r="AM295" s="295"/>
      <c r="AN295" s="296"/>
      <c r="AO295" s="298"/>
      <c r="AP295" s="296"/>
      <c r="AQ295" s="314"/>
      <c r="AR295" s="315"/>
      <c r="AS295" s="317"/>
      <c r="AT295" s="315"/>
      <c r="AU295" s="333"/>
      <c r="AV295" s="334"/>
      <c r="AW295" s="336"/>
      <c r="AX295" s="334"/>
      <c r="AY295" s="352"/>
      <c r="AZ295" s="353"/>
      <c r="BA295" s="355"/>
      <c r="BB295" s="353"/>
      <c r="BC295" s="371"/>
      <c r="BD295" s="372"/>
      <c r="BE295" s="374"/>
      <c r="BF295" s="372"/>
      <c r="BH295" s="39"/>
      <c r="BI295" s="64"/>
      <c r="BJ295" s="64"/>
      <c r="BK295" s="64"/>
      <c r="BL295" s="64"/>
      <c r="BM295" s="64"/>
      <c r="BN295" s="64"/>
      <c r="BO295" s="64"/>
      <c r="BP295" s="64"/>
      <c r="BQ295" s="64"/>
      <c r="BR295" s="64"/>
      <c r="BS295" s="64"/>
      <c r="BT295" s="64"/>
    </row>
    <row r="296" spans="1:72" s="38" customFormat="1" ht="25.05" customHeight="1">
      <c r="F296" s="153"/>
      <c r="G296" s="154"/>
      <c r="H296" s="154"/>
      <c r="I296" s="154"/>
      <c r="J296" s="154"/>
      <c r="K296" s="175"/>
      <c r="L296" s="72"/>
      <c r="M296" s="72"/>
      <c r="N296" s="155"/>
      <c r="O296" s="155"/>
      <c r="P296" s="154"/>
      <c r="R296" s="39"/>
      <c r="S296" s="40"/>
      <c r="T296" s="69"/>
      <c r="U296" s="39"/>
      <c r="V296" s="72"/>
      <c r="W296" s="39"/>
      <c r="X296" s="75"/>
      <c r="Y296" s="39"/>
      <c r="AA296" s="244"/>
      <c r="AB296" s="245"/>
      <c r="AC296" s="246"/>
      <c r="AD296" s="245"/>
      <c r="AE296" s="260"/>
      <c r="AF296" s="261"/>
      <c r="AG296" s="262"/>
      <c r="AH296" s="261"/>
      <c r="AI296" s="276"/>
      <c r="AJ296" s="277"/>
      <c r="AK296" s="278"/>
      <c r="AL296" s="277"/>
      <c r="AM296" s="295"/>
      <c r="AN296" s="296"/>
      <c r="AO296" s="297"/>
      <c r="AP296" s="296"/>
      <c r="AQ296" s="314"/>
      <c r="AR296" s="315"/>
      <c r="AS296" s="316"/>
      <c r="AT296" s="315"/>
      <c r="AU296" s="333"/>
      <c r="AV296" s="334"/>
      <c r="AW296" s="335"/>
      <c r="AX296" s="334"/>
      <c r="AY296" s="352"/>
      <c r="AZ296" s="353"/>
      <c r="BA296" s="354"/>
      <c r="BB296" s="353"/>
      <c r="BC296" s="371"/>
      <c r="BD296" s="372"/>
      <c r="BE296" s="373"/>
      <c r="BF296" s="372"/>
      <c r="BH296" s="39"/>
      <c r="BI296" s="64"/>
      <c r="BJ296" s="64"/>
      <c r="BK296" s="64"/>
      <c r="BL296" s="64"/>
      <c r="BM296" s="64"/>
      <c r="BN296" s="64"/>
      <c r="BO296" s="64"/>
      <c r="BP296" s="64"/>
      <c r="BQ296" s="64"/>
      <c r="BR296" s="64"/>
      <c r="BS296" s="64"/>
      <c r="BT296" s="64"/>
    </row>
    <row r="297" spans="1:72" s="38" customFormat="1" ht="25.05" customHeight="1">
      <c r="F297" s="153"/>
      <c r="G297" s="154"/>
      <c r="H297" s="154"/>
      <c r="I297" s="154"/>
      <c r="J297" s="154"/>
      <c r="K297" s="175"/>
      <c r="L297" s="72"/>
      <c r="M297" s="72"/>
      <c r="N297" s="155"/>
      <c r="O297" s="155"/>
      <c r="P297" s="154"/>
      <c r="R297" s="39"/>
      <c r="S297" s="40"/>
      <c r="T297" s="69"/>
      <c r="U297" s="39"/>
      <c r="V297" s="72"/>
      <c r="W297" s="39"/>
      <c r="X297" s="73"/>
      <c r="Y297" s="39"/>
      <c r="AA297" s="244"/>
      <c r="AB297" s="245"/>
      <c r="AC297" s="247"/>
      <c r="AD297" s="245"/>
      <c r="AE297" s="260"/>
      <c r="AF297" s="261"/>
      <c r="AG297" s="263"/>
      <c r="AH297" s="261"/>
      <c r="AI297" s="276"/>
      <c r="AJ297" s="277"/>
      <c r="AK297" s="279"/>
      <c r="AL297" s="277"/>
      <c r="AM297" s="295"/>
      <c r="AN297" s="296"/>
      <c r="AO297" s="298"/>
      <c r="AP297" s="296"/>
      <c r="AQ297" s="314"/>
      <c r="AR297" s="315"/>
      <c r="AS297" s="317"/>
      <c r="AT297" s="315"/>
      <c r="AU297" s="333"/>
      <c r="AV297" s="334"/>
      <c r="AW297" s="336"/>
      <c r="AX297" s="334"/>
      <c r="AY297" s="352"/>
      <c r="AZ297" s="353"/>
      <c r="BA297" s="355"/>
      <c r="BB297" s="353"/>
      <c r="BC297" s="371"/>
      <c r="BD297" s="372"/>
      <c r="BE297" s="374"/>
      <c r="BF297" s="372">
        <f>(720/4)</f>
        <v>180</v>
      </c>
      <c r="BH297" s="39"/>
      <c r="BI297" s="64"/>
      <c r="BJ297" s="64"/>
      <c r="BK297" s="64"/>
      <c r="BL297" s="64"/>
      <c r="BM297" s="64"/>
      <c r="BN297" s="64"/>
      <c r="BO297" s="64"/>
      <c r="BP297" s="64"/>
      <c r="BQ297" s="64"/>
      <c r="BR297" s="64"/>
      <c r="BS297" s="64"/>
      <c r="BT297" s="64"/>
    </row>
    <row r="298" spans="1:72" s="38" customFormat="1" ht="25.05" customHeight="1">
      <c r="F298" s="153"/>
      <c r="G298" s="154"/>
      <c r="H298" s="154"/>
      <c r="I298" s="154"/>
      <c r="J298" s="154"/>
      <c r="K298" s="175"/>
      <c r="L298" s="72"/>
      <c r="M298" s="72"/>
      <c r="N298" s="155"/>
      <c r="O298" s="155"/>
      <c r="P298" s="154"/>
      <c r="R298" s="39"/>
      <c r="S298" s="40"/>
      <c r="T298" s="69"/>
      <c r="U298" s="39"/>
      <c r="V298" s="72"/>
      <c r="W298" s="26" t="s">
        <v>408</v>
      </c>
      <c r="X298" s="73"/>
      <c r="Y298" s="74">
        <f>(Y263+Y274+Y284)</f>
        <v>5432233.8373333337</v>
      </c>
      <c r="AA298" s="244"/>
      <c r="AB298" s="245"/>
      <c r="AC298" s="247"/>
      <c r="AD298" s="248"/>
      <c r="AE298" s="260"/>
      <c r="AF298" s="261"/>
      <c r="AG298" s="263"/>
      <c r="AH298" s="264"/>
      <c r="AI298" s="276"/>
      <c r="AJ298" s="277"/>
      <c r="AK298" s="279"/>
      <c r="AL298" s="280"/>
      <c r="AM298" s="295"/>
      <c r="AN298" s="296"/>
      <c r="AO298" s="298"/>
      <c r="AP298" s="299"/>
      <c r="AQ298" s="314"/>
      <c r="AR298" s="315"/>
      <c r="AS298" s="317"/>
      <c r="AT298" s="318"/>
      <c r="AU298" s="333"/>
      <c r="AV298" s="334"/>
      <c r="AW298" s="336"/>
      <c r="AX298" s="337"/>
      <c r="AY298" s="352"/>
      <c r="AZ298" s="353"/>
      <c r="BA298" s="355"/>
      <c r="BB298" s="356"/>
      <c r="BC298" s="371"/>
      <c r="BD298" s="372"/>
      <c r="BE298" s="374"/>
      <c r="BF298" s="375"/>
      <c r="BH298" s="39"/>
      <c r="BI298" s="64"/>
      <c r="BJ298" s="64"/>
      <c r="BK298" s="64"/>
      <c r="BL298" s="64"/>
      <c r="BM298" s="64"/>
      <c r="BN298" s="64"/>
      <c r="BO298" s="64"/>
      <c r="BP298" s="64"/>
      <c r="BQ298" s="64"/>
      <c r="BR298" s="64"/>
      <c r="BS298" s="64"/>
      <c r="BT298" s="64"/>
    </row>
    <row r="299" spans="1:72" s="38" customFormat="1" ht="25.05" customHeight="1">
      <c r="F299" s="153"/>
      <c r="G299" s="154"/>
      <c r="H299" s="154"/>
      <c r="I299" s="154"/>
      <c r="J299" s="154"/>
      <c r="K299" s="175"/>
      <c r="L299" s="72"/>
      <c r="M299" s="72"/>
      <c r="N299" s="155"/>
      <c r="O299" s="155"/>
      <c r="P299" s="154"/>
      <c r="R299" s="39"/>
      <c r="S299" s="40"/>
      <c r="T299" s="69"/>
      <c r="U299" s="39"/>
      <c r="V299" s="72"/>
      <c r="W299" s="26" t="s">
        <v>409</v>
      </c>
      <c r="X299" s="73"/>
      <c r="Y299" s="74">
        <f>(Y264+Y275+Y285)</f>
        <v>32593403.024000004</v>
      </c>
      <c r="AA299" s="244"/>
      <c r="AB299" s="245"/>
      <c r="AC299" s="247"/>
      <c r="AD299" s="245"/>
      <c r="AE299" s="260"/>
      <c r="AF299" s="261"/>
      <c r="AG299" s="263"/>
      <c r="AH299" s="261"/>
      <c r="AI299" s="276"/>
      <c r="AJ299" s="277"/>
      <c r="AK299" s="279"/>
      <c r="AL299" s="277"/>
      <c r="AM299" s="295"/>
      <c r="AN299" s="296"/>
      <c r="AO299" s="298"/>
      <c r="AP299" s="296"/>
      <c r="AQ299" s="314"/>
      <c r="AR299" s="315"/>
      <c r="AS299" s="317"/>
      <c r="AT299" s="315"/>
      <c r="AU299" s="333"/>
      <c r="AV299" s="334"/>
      <c r="AW299" s="336"/>
      <c r="AX299" s="334"/>
      <c r="AY299" s="352"/>
      <c r="AZ299" s="353"/>
      <c r="BA299" s="355"/>
      <c r="BB299" s="353"/>
      <c r="BC299" s="371"/>
      <c r="BD299" s="372"/>
      <c r="BE299" s="374"/>
      <c r="BF299" s="372"/>
      <c r="BH299" s="39"/>
      <c r="BI299" s="64"/>
      <c r="BJ299" s="64"/>
      <c r="BK299" s="64"/>
      <c r="BL299" s="64"/>
      <c r="BM299" s="64"/>
      <c r="BN299" s="64"/>
      <c r="BO299" s="64"/>
      <c r="BP299" s="64"/>
      <c r="BQ299" s="64"/>
      <c r="BR299" s="64"/>
      <c r="BS299" s="64"/>
      <c r="BT299" s="64"/>
    </row>
    <row r="300" spans="1:72" s="21" customFormat="1" ht="25.05" customHeight="1">
      <c r="F300" s="150"/>
      <c r="G300" s="151"/>
      <c r="H300" s="151"/>
      <c r="I300" s="151"/>
      <c r="J300" s="151"/>
      <c r="K300" s="174"/>
      <c r="L300" s="73"/>
      <c r="M300" s="73"/>
      <c r="N300" s="152"/>
      <c r="O300" s="152"/>
      <c r="P300" s="151"/>
      <c r="R300" s="26"/>
      <c r="S300" s="27"/>
      <c r="T300" s="27"/>
      <c r="U300" s="26"/>
      <c r="V300" s="73"/>
      <c r="W300" s="26" t="s">
        <v>410</v>
      </c>
      <c r="X300" s="27"/>
      <c r="Y300" s="74">
        <f>(Y265+Y276+Y286)</f>
        <v>31424869.424000002</v>
      </c>
      <c r="AA300" s="247"/>
      <c r="AB300" s="53"/>
      <c r="AC300" s="243"/>
      <c r="AD300" s="245"/>
      <c r="AE300" s="263"/>
      <c r="AF300" s="29"/>
      <c r="AG300" s="259"/>
      <c r="AH300" s="261"/>
      <c r="AI300" s="279"/>
      <c r="AJ300" s="58"/>
      <c r="AK300" s="275"/>
      <c r="AL300" s="277"/>
      <c r="AM300" s="298"/>
      <c r="AN300" s="59"/>
      <c r="AO300" s="294"/>
      <c r="AP300" s="296"/>
      <c r="AQ300" s="317"/>
      <c r="AR300" s="60"/>
      <c r="AS300" s="313"/>
      <c r="AT300" s="315"/>
      <c r="AU300" s="336"/>
      <c r="AV300" s="61"/>
      <c r="AW300" s="332"/>
      <c r="AX300" s="334"/>
      <c r="AY300" s="355"/>
      <c r="AZ300" s="62"/>
      <c r="BA300" s="351"/>
      <c r="BB300" s="353"/>
      <c r="BC300" s="374"/>
      <c r="BD300" s="31"/>
      <c r="BE300" s="370"/>
      <c r="BF300" s="372"/>
      <c r="BH300" s="393"/>
      <c r="BI300" s="65"/>
      <c r="BJ300" s="65"/>
      <c r="BK300" s="65"/>
      <c r="BL300" s="65"/>
      <c r="BM300" s="65"/>
      <c r="BN300" s="65"/>
      <c r="BO300" s="65"/>
      <c r="BP300" s="65"/>
      <c r="BQ300" s="65"/>
      <c r="BR300" s="65"/>
      <c r="BS300" s="65"/>
      <c r="BT300" s="65"/>
    </row>
    <row r="301" spans="1:72" s="21" customFormat="1" ht="25.05" customHeight="1">
      <c r="F301" s="150"/>
      <c r="G301" s="151"/>
      <c r="H301" s="151"/>
      <c r="I301" s="151"/>
      <c r="J301" s="151"/>
      <c r="K301" s="174"/>
      <c r="L301" s="73"/>
      <c r="M301" s="73"/>
      <c r="N301" s="152"/>
      <c r="O301" s="152"/>
      <c r="P301" s="151"/>
      <c r="R301" s="26"/>
      <c r="S301" s="27"/>
      <c r="T301" s="27"/>
      <c r="U301" s="26"/>
      <c r="V301" s="73"/>
      <c r="W301" s="26" t="s">
        <v>411</v>
      </c>
      <c r="X301" s="73"/>
      <c r="Y301" s="74">
        <f>(Y277+Y287)</f>
        <v>25582201.424000002</v>
      </c>
      <c r="AA301" s="247"/>
      <c r="AB301" s="53"/>
      <c r="AC301" s="247"/>
      <c r="AD301" s="53"/>
      <c r="AE301" s="263"/>
      <c r="AF301" s="29"/>
      <c r="AG301" s="263"/>
      <c r="AH301" s="29"/>
      <c r="AI301" s="279"/>
      <c r="AJ301" s="58"/>
      <c r="AK301" s="279"/>
      <c r="AL301" s="58"/>
      <c r="AM301" s="298"/>
      <c r="AN301" s="59"/>
      <c r="AO301" s="298"/>
      <c r="AP301" s="59"/>
      <c r="AQ301" s="317"/>
      <c r="AR301" s="60"/>
      <c r="AS301" s="317"/>
      <c r="AT301" s="60"/>
      <c r="AU301" s="336"/>
      <c r="AV301" s="61"/>
      <c r="AW301" s="336"/>
      <c r="AX301" s="61"/>
      <c r="AY301" s="355"/>
      <c r="AZ301" s="62"/>
      <c r="BA301" s="355"/>
      <c r="BB301" s="62"/>
      <c r="BC301" s="374"/>
      <c r="BD301" s="31"/>
      <c r="BE301" s="374"/>
      <c r="BF301" s="31"/>
      <c r="BH301" s="393"/>
      <c r="BI301" s="65"/>
      <c r="BJ301" s="65"/>
      <c r="BK301" s="65"/>
      <c r="BL301" s="65"/>
      <c r="BM301" s="65"/>
      <c r="BN301" s="65"/>
      <c r="BO301" s="65"/>
      <c r="BP301" s="65"/>
      <c r="BQ301" s="65"/>
      <c r="BR301" s="65"/>
      <c r="BS301" s="65"/>
      <c r="BT301" s="65"/>
    </row>
    <row r="302" spans="1:72" s="21" customFormat="1" ht="25.05" customHeight="1">
      <c r="F302" s="150"/>
      <c r="G302" s="151"/>
      <c r="H302" s="151"/>
      <c r="I302" s="151"/>
      <c r="J302" s="151"/>
      <c r="K302" s="174"/>
      <c r="L302" s="73"/>
      <c r="M302" s="73"/>
      <c r="N302" s="152"/>
      <c r="O302" s="152"/>
      <c r="P302" s="151"/>
      <c r="R302" s="26"/>
      <c r="S302" s="27"/>
      <c r="T302" s="27"/>
      <c r="U302" s="26"/>
      <c r="V302" s="73"/>
      <c r="W302" s="26" t="s">
        <v>412</v>
      </c>
      <c r="X302" s="73"/>
      <c r="Y302" s="74">
        <f>(Y278+Y288)</f>
        <v>21318501.186666667</v>
      </c>
      <c r="AA302" s="247"/>
      <c r="AB302" s="53"/>
      <c r="AC302" s="247"/>
      <c r="AD302" s="249"/>
      <c r="AE302" s="263"/>
      <c r="AF302" s="29"/>
      <c r="AG302" s="263"/>
      <c r="AH302" s="265"/>
      <c r="AI302" s="279"/>
      <c r="AJ302" s="58"/>
      <c r="AK302" s="279"/>
      <c r="AL302" s="281"/>
      <c r="AM302" s="298"/>
      <c r="AN302" s="59"/>
      <c r="AO302" s="298"/>
      <c r="AP302" s="300"/>
      <c r="AQ302" s="317"/>
      <c r="AR302" s="60"/>
      <c r="AS302" s="317"/>
      <c r="AT302" s="319"/>
      <c r="AU302" s="336"/>
      <c r="AV302" s="61"/>
      <c r="AW302" s="336"/>
      <c r="AX302" s="338"/>
      <c r="AY302" s="355"/>
      <c r="AZ302" s="62"/>
      <c r="BA302" s="355"/>
      <c r="BB302" s="357"/>
      <c r="BC302" s="374"/>
      <c r="BD302" s="31"/>
      <c r="BE302" s="374"/>
      <c r="BF302" s="376"/>
      <c r="BH302" s="26"/>
      <c r="BI302" s="65"/>
      <c r="BJ302" s="65"/>
      <c r="BK302" s="65"/>
      <c r="BL302" s="65"/>
      <c r="BM302" s="65"/>
      <c r="BN302" s="65"/>
      <c r="BO302" s="65"/>
      <c r="BP302" s="65"/>
      <c r="BQ302" s="65"/>
      <c r="BR302" s="65"/>
      <c r="BS302" s="65"/>
      <c r="BT302" s="65"/>
    </row>
    <row r="303" spans="1:72" s="21" customFormat="1" ht="25.05" customHeight="1">
      <c r="F303" s="150"/>
      <c r="G303" s="151"/>
      <c r="H303" s="151"/>
      <c r="I303" s="151"/>
      <c r="J303" s="151"/>
      <c r="K303" s="174"/>
      <c r="L303" s="73"/>
      <c r="M303" s="73"/>
      <c r="N303" s="152"/>
      <c r="O303" s="152"/>
      <c r="P303" s="151"/>
      <c r="R303" s="26"/>
      <c r="S303" s="27"/>
      <c r="T303" s="27"/>
      <c r="U303" s="26"/>
      <c r="V303" s="73"/>
      <c r="W303" s="26"/>
      <c r="X303" s="73"/>
      <c r="Y303" s="74">
        <f>SUM(Y298:Y302)</f>
        <v>116351208.896</v>
      </c>
      <c r="AA303" s="247"/>
      <c r="AB303" s="53"/>
      <c r="AC303" s="247"/>
      <c r="AD303" s="250"/>
      <c r="AE303" s="263"/>
      <c r="AF303" s="29"/>
      <c r="AG303" s="263"/>
      <c r="AH303" s="266"/>
      <c r="AI303" s="279"/>
      <c r="AJ303" s="58"/>
      <c r="AK303" s="279"/>
      <c r="AL303" s="282"/>
      <c r="AM303" s="298"/>
      <c r="AN303" s="59"/>
      <c r="AO303" s="298"/>
      <c r="AP303" s="301"/>
      <c r="AQ303" s="317"/>
      <c r="AR303" s="60"/>
      <c r="AS303" s="317"/>
      <c r="AT303" s="320"/>
      <c r="AU303" s="336"/>
      <c r="AV303" s="61"/>
      <c r="AW303" s="336"/>
      <c r="AX303" s="339"/>
      <c r="AY303" s="355"/>
      <c r="AZ303" s="62"/>
      <c r="BA303" s="355"/>
      <c r="BB303" s="358"/>
      <c r="BC303" s="374"/>
      <c r="BD303" s="31"/>
      <c r="BE303" s="374"/>
      <c r="BF303" s="377"/>
      <c r="BH303" s="26"/>
      <c r="BI303" s="65"/>
      <c r="BJ303" s="65"/>
      <c r="BK303" s="65"/>
      <c r="BL303" s="65"/>
      <c r="BM303" s="65"/>
      <c r="BN303" s="65"/>
      <c r="BO303" s="65"/>
      <c r="BP303" s="65"/>
      <c r="BQ303" s="65"/>
      <c r="BR303" s="65"/>
      <c r="BS303" s="65"/>
      <c r="BT303" s="65"/>
    </row>
    <row r="304" spans="1:72" s="21" customFormat="1" ht="25.05" customHeight="1">
      <c r="F304" s="150"/>
      <c r="G304" s="151"/>
      <c r="H304" s="151"/>
      <c r="I304" s="151"/>
      <c r="J304" s="151"/>
      <c r="K304" s="174"/>
      <c r="L304" s="73"/>
      <c r="M304" s="73"/>
      <c r="N304" s="152"/>
      <c r="O304" s="152"/>
      <c r="P304" s="151"/>
      <c r="R304" s="26"/>
      <c r="S304" s="27"/>
      <c r="T304" s="27"/>
      <c r="U304" s="26"/>
      <c r="V304" s="73"/>
      <c r="W304" s="26"/>
      <c r="X304" s="73"/>
      <c r="Y304" s="445"/>
      <c r="AA304" s="247"/>
      <c r="AB304" s="53"/>
      <c r="AC304" s="247"/>
      <c r="AD304" s="53"/>
      <c r="AE304" s="263"/>
      <c r="AF304" s="29"/>
      <c r="AG304" s="263"/>
      <c r="AH304" s="29"/>
      <c r="AI304" s="279"/>
      <c r="AJ304" s="58"/>
      <c r="AK304" s="279"/>
      <c r="AL304" s="58"/>
      <c r="AM304" s="298"/>
      <c r="AN304" s="59"/>
      <c r="AO304" s="298"/>
      <c r="AP304" s="59"/>
      <c r="AQ304" s="317"/>
      <c r="AR304" s="60"/>
      <c r="AS304" s="317"/>
      <c r="AT304" s="60"/>
      <c r="AU304" s="336"/>
      <c r="AV304" s="61"/>
      <c r="AW304" s="336"/>
      <c r="AX304" s="61"/>
      <c r="AY304" s="355"/>
      <c r="AZ304" s="62"/>
      <c r="BA304" s="355"/>
      <c r="BB304" s="62"/>
      <c r="BC304" s="374"/>
      <c r="BD304" s="31"/>
      <c r="BE304" s="374"/>
      <c r="BF304" s="31"/>
      <c r="BH304" s="397"/>
      <c r="BI304" s="65"/>
      <c r="BJ304" s="65"/>
      <c r="BK304" s="65"/>
      <c r="BL304" s="65"/>
      <c r="BM304" s="65"/>
      <c r="BN304" s="65"/>
      <c r="BO304" s="65"/>
      <c r="BP304" s="65"/>
      <c r="BQ304" s="65"/>
      <c r="BR304" s="65"/>
      <c r="BS304" s="65"/>
      <c r="BT304" s="65"/>
    </row>
    <row r="305" spans="6:72" s="21" customFormat="1" ht="25.05" customHeight="1">
      <c r="F305" s="150"/>
      <c r="G305" s="151"/>
      <c r="H305" s="151"/>
      <c r="I305" s="151"/>
      <c r="J305" s="151"/>
      <c r="K305" s="174"/>
      <c r="L305" s="73"/>
      <c r="M305" s="73"/>
      <c r="N305" s="152"/>
      <c r="O305" s="152"/>
      <c r="P305" s="151"/>
      <c r="R305" s="26"/>
      <c r="S305" s="27"/>
      <c r="T305" s="27"/>
      <c r="U305" s="26"/>
      <c r="V305" s="73"/>
      <c r="W305" s="26"/>
      <c r="X305" s="73"/>
      <c r="Y305" s="445"/>
      <c r="AA305" s="247"/>
      <c r="AB305" s="53"/>
      <c r="AC305" s="247"/>
      <c r="AD305" s="53"/>
      <c r="AE305" s="263"/>
      <c r="AF305" s="29"/>
      <c r="AG305" s="263"/>
      <c r="AH305" s="29"/>
      <c r="AI305" s="279"/>
      <c r="AJ305" s="58"/>
      <c r="AK305" s="279"/>
      <c r="AL305" s="58"/>
      <c r="AM305" s="298"/>
      <c r="AN305" s="59"/>
      <c r="AO305" s="298"/>
      <c r="AP305" s="59"/>
      <c r="AQ305" s="317"/>
      <c r="AR305" s="60"/>
      <c r="AS305" s="317"/>
      <c r="AT305" s="60"/>
      <c r="AU305" s="336"/>
      <c r="AV305" s="61"/>
      <c r="AW305" s="336"/>
      <c r="AX305" s="61"/>
      <c r="AY305" s="355"/>
      <c r="AZ305" s="62"/>
      <c r="BA305" s="355"/>
      <c r="BB305" s="62"/>
      <c r="BC305" s="374"/>
      <c r="BD305" s="31"/>
      <c r="BE305" s="374"/>
      <c r="BF305" s="31"/>
      <c r="BH305" s="26"/>
      <c r="BI305" s="65"/>
      <c r="BJ305" s="65"/>
      <c r="BK305" s="65"/>
      <c r="BL305" s="65"/>
      <c r="BM305" s="65"/>
      <c r="BN305" s="65"/>
      <c r="BO305" s="65"/>
      <c r="BP305" s="65"/>
      <c r="BQ305" s="65"/>
      <c r="BR305" s="65"/>
      <c r="BS305" s="65"/>
      <c r="BT305" s="65"/>
    </row>
    <row r="306" spans="6:72" s="21" customFormat="1" ht="25.05" customHeight="1">
      <c r="F306" s="150"/>
      <c r="G306" s="151"/>
      <c r="H306" s="151"/>
      <c r="I306" s="151"/>
      <c r="J306" s="151"/>
      <c r="K306" s="174"/>
      <c r="L306" s="73"/>
      <c r="M306" s="73"/>
      <c r="N306" s="152"/>
      <c r="O306" s="152"/>
      <c r="P306" s="151"/>
      <c r="R306" s="26"/>
      <c r="S306" s="27"/>
      <c r="T306" s="27"/>
      <c r="U306" s="26"/>
      <c r="V306" s="73"/>
      <c r="W306" s="26"/>
      <c r="X306" s="73"/>
      <c r="Y306" s="445"/>
      <c r="AA306" s="247"/>
      <c r="AB306" s="53"/>
      <c r="AC306" s="247"/>
      <c r="AD306" s="249"/>
      <c r="AE306" s="263"/>
      <c r="AF306" s="29"/>
      <c r="AG306" s="263"/>
      <c r="AH306" s="265"/>
      <c r="AI306" s="279"/>
      <c r="AJ306" s="58"/>
      <c r="AK306" s="279"/>
      <c r="AL306" s="281"/>
      <c r="AM306" s="298"/>
      <c r="AN306" s="59"/>
      <c r="AO306" s="298"/>
      <c r="AP306" s="300"/>
      <c r="AQ306" s="317"/>
      <c r="AR306" s="60"/>
      <c r="AS306" s="317"/>
      <c r="AT306" s="319"/>
      <c r="AU306" s="336"/>
      <c r="AV306" s="61"/>
      <c r="AW306" s="336"/>
      <c r="AX306" s="338"/>
      <c r="AY306" s="355"/>
      <c r="AZ306" s="62"/>
      <c r="BA306" s="355"/>
      <c r="BB306" s="357"/>
      <c r="BC306" s="374"/>
      <c r="BD306" s="31"/>
      <c r="BE306" s="374"/>
      <c r="BF306" s="376"/>
      <c r="BH306" s="26"/>
      <c r="BI306" s="65"/>
      <c r="BJ306" s="65"/>
      <c r="BK306" s="65"/>
      <c r="BL306" s="65"/>
      <c r="BM306" s="65"/>
      <c r="BN306" s="65"/>
      <c r="BO306" s="65"/>
      <c r="BP306" s="65"/>
      <c r="BQ306" s="65"/>
      <c r="BR306" s="65"/>
      <c r="BS306" s="65"/>
      <c r="BT306" s="65"/>
    </row>
    <row r="307" spans="6:72" s="21" customFormat="1" ht="25.05" customHeight="1">
      <c r="F307" s="150"/>
      <c r="G307" s="151"/>
      <c r="H307" s="151"/>
      <c r="I307" s="151"/>
      <c r="J307" s="151"/>
      <c r="K307" s="174"/>
      <c r="L307" s="73"/>
      <c r="M307" s="73"/>
      <c r="N307" s="152"/>
      <c r="O307" s="152"/>
      <c r="P307" s="151"/>
      <c r="R307" s="26"/>
      <c r="S307" s="27"/>
      <c r="T307" s="27"/>
      <c r="U307" s="26"/>
      <c r="V307" s="73"/>
      <c r="W307" s="26"/>
      <c r="X307" s="73"/>
      <c r="Y307" s="445">
        <v>1168533.6000000001</v>
      </c>
      <c r="AA307" s="247"/>
      <c r="AB307" s="53"/>
      <c r="AC307" s="247"/>
      <c r="AD307" s="250"/>
      <c r="AE307" s="263"/>
      <c r="AF307" s="29"/>
      <c r="AG307" s="263"/>
      <c r="AH307" s="266"/>
      <c r="AI307" s="279"/>
      <c r="AJ307" s="58"/>
      <c r="AK307" s="279"/>
      <c r="AL307" s="282"/>
      <c r="AM307" s="298"/>
      <c r="AN307" s="59"/>
      <c r="AO307" s="298"/>
      <c r="AP307" s="301"/>
      <c r="AQ307" s="317"/>
      <c r="AR307" s="60"/>
      <c r="AS307" s="317"/>
      <c r="AT307" s="320"/>
      <c r="AU307" s="336"/>
      <c r="AV307" s="61"/>
      <c r="AW307" s="336"/>
      <c r="AX307" s="339"/>
      <c r="AY307" s="355"/>
      <c r="AZ307" s="62"/>
      <c r="BA307" s="355"/>
      <c r="BB307" s="358"/>
      <c r="BC307" s="374"/>
      <c r="BD307" s="31"/>
      <c r="BE307" s="374"/>
      <c r="BF307" s="377"/>
      <c r="BH307" s="26"/>
      <c r="BI307" s="65"/>
      <c r="BJ307" s="65"/>
      <c r="BK307" s="65"/>
      <c r="BL307" s="65"/>
      <c r="BM307" s="65"/>
      <c r="BN307" s="65"/>
      <c r="BO307" s="65"/>
      <c r="BP307" s="65"/>
      <c r="BQ307" s="65"/>
      <c r="BR307" s="65"/>
      <c r="BS307" s="65"/>
      <c r="BT307" s="65"/>
    </row>
    <row r="308" spans="6:72" s="21" customFormat="1" ht="25.05" customHeight="1">
      <c r="F308" s="150"/>
      <c r="G308" s="151"/>
      <c r="H308" s="151"/>
      <c r="I308" s="151"/>
      <c r="J308" s="151"/>
      <c r="K308" s="174"/>
      <c r="L308" s="73"/>
      <c r="M308" s="73"/>
      <c r="N308" s="152"/>
      <c r="O308" s="152"/>
      <c r="P308" s="151"/>
      <c r="R308" s="26"/>
      <c r="S308" s="27"/>
      <c r="T308" s="27"/>
      <c r="U308" s="26"/>
      <c r="V308" s="73"/>
      <c r="W308" s="26"/>
      <c r="X308" s="73"/>
      <c r="Y308" s="445">
        <v>7011201.5999999996</v>
      </c>
      <c r="AA308" s="247"/>
      <c r="AB308" s="53"/>
      <c r="AC308" s="247"/>
      <c r="AD308" s="53"/>
      <c r="AE308" s="263"/>
      <c r="AF308" s="29"/>
      <c r="AG308" s="263"/>
      <c r="AH308" s="29"/>
      <c r="AI308" s="279"/>
      <c r="AJ308" s="58"/>
      <c r="AK308" s="279"/>
      <c r="AL308" s="58"/>
      <c r="AM308" s="298"/>
      <c r="AN308" s="59"/>
      <c r="AO308" s="298"/>
      <c r="AP308" s="59"/>
      <c r="AQ308" s="317"/>
      <c r="AR308" s="60"/>
      <c r="AS308" s="317"/>
      <c r="AT308" s="60"/>
      <c r="AU308" s="336"/>
      <c r="AV308" s="61"/>
      <c r="AW308" s="336"/>
      <c r="AX308" s="61"/>
      <c r="AY308" s="355"/>
      <c r="AZ308" s="62"/>
      <c r="BA308" s="355"/>
      <c r="BB308" s="62"/>
      <c r="BC308" s="374"/>
      <c r="BD308" s="31"/>
      <c r="BE308" s="374"/>
      <c r="BF308" s="31"/>
      <c r="BH308" s="397"/>
      <c r="BI308" s="65"/>
      <c r="BJ308" s="65"/>
      <c r="BK308" s="65"/>
      <c r="BL308" s="65"/>
      <c r="BM308" s="65"/>
      <c r="BN308" s="65"/>
      <c r="BO308" s="65"/>
      <c r="BP308" s="65"/>
      <c r="BQ308" s="65"/>
      <c r="BR308" s="65"/>
      <c r="BS308" s="65"/>
      <c r="BT308" s="65"/>
    </row>
    <row r="309" spans="6:72" s="21" customFormat="1" ht="25.05" customHeight="1">
      <c r="F309" s="150"/>
      <c r="G309" s="151"/>
      <c r="H309" s="151"/>
      <c r="I309" s="151"/>
      <c r="J309" s="151"/>
      <c r="K309" s="174"/>
      <c r="L309" s="73"/>
      <c r="M309" s="73"/>
      <c r="N309" s="152"/>
      <c r="O309" s="152"/>
      <c r="P309" s="151"/>
      <c r="R309" s="26"/>
      <c r="S309" s="27"/>
      <c r="T309" s="27"/>
      <c r="U309" s="26"/>
      <c r="V309" s="73"/>
      <c r="W309" s="26"/>
      <c r="X309" s="73"/>
      <c r="Y309" s="445">
        <v>5842668</v>
      </c>
      <c r="AA309" s="247"/>
      <c r="AB309" s="53"/>
      <c r="AC309" s="247"/>
      <c r="AD309" s="53"/>
      <c r="AE309" s="263"/>
      <c r="AF309" s="29"/>
      <c r="AG309" s="263"/>
      <c r="AH309" s="29"/>
      <c r="AI309" s="279"/>
      <c r="AJ309" s="58"/>
      <c r="AK309" s="279"/>
      <c r="AL309" s="58"/>
      <c r="AM309" s="298"/>
      <c r="AN309" s="59"/>
      <c r="AO309" s="298"/>
      <c r="AP309" s="59"/>
      <c r="AQ309" s="317"/>
      <c r="AR309" s="60"/>
      <c r="AS309" s="317"/>
      <c r="AT309" s="60"/>
      <c r="AU309" s="336"/>
      <c r="AV309" s="61"/>
      <c r="AW309" s="336"/>
      <c r="AX309" s="61"/>
      <c r="AY309" s="355"/>
      <c r="AZ309" s="62"/>
      <c r="BA309" s="355"/>
      <c r="BB309" s="62"/>
      <c r="BC309" s="374"/>
      <c r="BD309" s="31"/>
      <c r="BE309" s="374"/>
      <c r="BF309" s="31"/>
      <c r="BH309" s="26"/>
      <c r="BI309" s="65"/>
      <c r="BJ309" s="65"/>
      <c r="BK309" s="65"/>
      <c r="BL309" s="65"/>
      <c r="BM309" s="65"/>
      <c r="BN309" s="65"/>
      <c r="BO309" s="65"/>
      <c r="BP309" s="65"/>
      <c r="BQ309" s="65"/>
      <c r="BR309" s="65"/>
      <c r="BS309" s="65"/>
      <c r="BT309" s="65"/>
    </row>
    <row r="310" spans="6:72" s="21" customFormat="1" ht="25.05" customHeight="1">
      <c r="F310" s="150"/>
      <c r="G310" s="151"/>
      <c r="H310" s="151"/>
      <c r="I310" s="151"/>
      <c r="J310" s="151"/>
      <c r="K310" s="174"/>
      <c r="L310" s="73"/>
      <c r="M310" s="73"/>
      <c r="N310" s="152"/>
      <c r="O310" s="152"/>
      <c r="P310" s="151"/>
      <c r="R310" s="26"/>
      <c r="S310" s="27"/>
      <c r="T310" s="27"/>
      <c r="U310" s="26"/>
      <c r="V310" s="73"/>
      <c r="W310" s="26"/>
      <c r="X310" s="73"/>
      <c r="Y310" s="445">
        <v>4263700.24</v>
      </c>
      <c r="AA310" s="247"/>
      <c r="AB310" s="53"/>
      <c r="AC310" s="247"/>
      <c r="AD310" s="53"/>
      <c r="AE310" s="263"/>
      <c r="AF310" s="29"/>
      <c r="AG310" s="263"/>
      <c r="AH310" s="29"/>
      <c r="AI310" s="279"/>
      <c r="AJ310" s="58"/>
      <c r="AK310" s="279"/>
      <c r="AL310" s="58"/>
      <c r="AM310" s="298"/>
      <c r="AN310" s="59"/>
      <c r="AO310" s="298"/>
      <c r="AP310" s="59"/>
      <c r="AQ310" s="317"/>
      <c r="AR310" s="60"/>
      <c r="AS310" s="317"/>
      <c r="AT310" s="60"/>
      <c r="AU310" s="336"/>
      <c r="AV310" s="61"/>
      <c r="AW310" s="336"/>
      <c r="AX310" s="61"/>
      <c r="AY310" s="355"/>
      <c r="AZ310" s="62"/>
      <c r="BA310" s="355"/>
      <c r="BB310" s="62"/>
      <c r="BC310" s="374"/>
      <c r="BD310" s="31"/>
      <c r="BE310" s="374"/>
      <c r="BF310" s="31"/>
      <c r="BH310" s="26"/>
      <c r="BI310" s="65"/>
      <c r="BJ310" s="65"/>
      <c r="BK310" s="65"/>
      <c r="BL310" s="65"/>
      <c r="BM310" s="65"/>
      <c r="BN310" s="65"/>
      <c r="BO310" s="65"/>
      <c r="BP310" s="65"/>
      <c r="BQ310" s="65"/>
      <c r="BR310" s="65"/>
      <c r="BS310" s="65"/>
      <c r="BT310" s="65"/>
    </row>
    <row r="311" spans="6:72" s="21" customFormat="1" ht="25.05" customHeight="1">
      <c r="F311" s="150"/>
      <c r="G311" s="151"/>
      <c r="H311" s="151"/>
      <c r="I311" s="151"/>
      <c r="J311" s="151"/>
      <c r="K311" s="174"/>
      <c r="L311" s="73"/>
      <c r="M311" s="73"/>
      <c r="N311" s="152"/>
      <c r="O311" s="152"/>
      <c r="P311" s="151"/>
      <c r="R311" s="26"/>
      <c r="S311" s="27"/>
      <c r="T311" s="27"/>
      <c r="U311" s="26"/>
      <c r="V311" s="73"/>
      <c r="W311" s="26"/>
      <c r="X311" s="73"/>
      <c r="Y311" s="445">
        <v>25582201.420000002</v>
      </c>
      <c r="AA311" s="247"/>
      <c r="AB311" s="53"/>
      <c r="AC311" s="247"/>
      <c r="AD311" s="53"/>
      <c r="AE311" s="263"/>
      <c r="AF311" s="29"/>
      <c r="AG311" s="263"/>
      <c r="AH311" s="29"/>
      <c r="AI311" s="279"/>
      <c r="AJ311" s="58"/>
      <c r="AK311" s="279"/>
      <c r="AL311" s="58"/>
      <c r="AM311" s="298"/>
      <c r="AN311" s="59"/>
      <c r="AO311" s="298"/>
      <c r="AP311" s="59"/>
      <c r="AQ311" s="317"/>
      <c r="AR311" s="60"/>
      <c r="AS311" s="317"/>
      <c r="AT311" s="60"/>
      <c r="AU311" s="336"/>
      <c r="AV311" s="61"/>
      <c r="AW311" s="336"/>
      <c r="AX311" s="61"/>
      <c r="AY311" s="355"/>
      <c r="AZ311" s="62"/>
      <c r="BA311" s="355"/>
      <c r="BB311" s="62"/>
      <c r="BC311" s="374"/>
      <c r="BD311" s="31"/>
      <c r="BE311" s="374"/>
      <c r="BF311" s="31"/>
      <c r="BH311" s="26"/>
      <c r="BI311" s="65"/>
      <c r="BJ311" s="65"/>
      <c r="BK311" s="65"/>
      <c r="BL311" s="65"/>
      <c r="BM311" s="65"/>
      <c r="BN311" s="65"/>
      <c r="BO311" s="65"/>
      <c r="BP311" s="65"/>
      <c r="BQ311" s="65"/>
      <c r="BR311" s="65"/>
      <c r="BS311" s="65"/>
      <c r="BT311" s="65"/>
    </row>
    <row r="312" spans="6:72" s="21" customFormat="1" ht="25.05" customHeight="1">
      <c r="F312" s="150"/>
      <c r="G312" s="151"/>
      <c r="H312" s="151"/>
      <c r="I312" s="151"/>
      <c r="J312" s="151"/>
      <c r="K312" s="174"/>
      <c r="L312" s="73"/>
      <c r="M312" s="73"/>
      <c r="N312" s="152"/>
      <c r="O312" s="152"/>
      <c r="P312" s="151"/>
      <c r="R312" s="26"/>
      <c r="S312" s="27"/>
      <c r="T312" s="27"/>
      <c r="U312" s="26"/>
      <c r="V312" s="73"/>
      <c r="W312" s="26"/>
      <c r="X312" s="73"/>
      <c r="Y312" s="445">
        <v>25582201.420000002</v>
      </c>
      <c r="AA312" s="247"/>
      <c r="AB312" s="53"/>
      <c r="AC312" s="247"/>
      <c r="AD312" s="53"/>
      <c r="AE312" s="263"/>
      <c r="AF312" s="29"/>
      <c r="AG312" s="263"/>
      <c r="AH312" s="29"/>
      <c r="AI312" s="279"/>
      <c r="AJ312" s="58"/>
      <c r="AK312" s="279"/>
      <c r="AL312" s="58"/>
      <c r="AM312" s="298"/>
      <c r="AN312" s="59"/>
      <c r="AO312" s="298"/>
      <c r="AP312" s="59"/>
      <c r="AQ312" s="317"/>
      <c r="AR312" s="60"/>
      <c r="AS312" s="317"/>
      <c r="AT312" s="60"/>
      <c r="AU312" s="336"/>
      <c r="AV312" s="61"/>
      <c r="AW312" s="336"/>
      <c r="AX312" s="61"/>
      <c r="AY312" s="355"/>
      <c r="AZ312" s="62"/>
      <c r="BA312" s="355"/>
      <c r="BB312" s="62"/>
      <c r="BC312" s="374"/>
      <c r="BD312" s="31"/>
      <c r="BE312" s="374"/>
      <c r="BF312" s="31"/>
      <c r="BH312" s="26"/>
      <c r="BI312" s="65"/>
      <c r="BJ312" s="65"/>
      <c r="BK312" s="65"/>
      <c r="BL312" s="65"/>
      <c r="BM312" s="65"/>
      <c r="BN312" s="65"/>
      <c r="BO312" s="65"/>
      <c r="BP312" s="65"/>
      <c r="BQ312" s="65"/>
      <c r="BR312" s="65"/>
      <c r="BS312" s="65"/>
      <c r="BT312" s="65"/>
    </row>
    <row r="313" spans="6:72" s="21" customFormat="1" ht="25.05" customHeight="1">
      <c r="F313" s="150"/>
      <c r="G313" s="151"/>
      <c r="H313" s="151"/>
      <c r="I313" s="151"/>
      <c r="J313" s="151"/>
      <c r="K313" s="174"/>
      <c r="L313" s="73"/>
      <c r="M313" s="73"/>
      <c r="N313" s="152"/>
      <c r="O313" s="152"/>
      <c r="P313" s="151"/>
      <c r="R313" s="26"/>
      <c r="S313" s="27"/>
      <c r="T313" s="27"/>
      <c r="U313" s="26"/>
      <c r="V313" s="73"/>
      <c r="W313" s="26"/>
      <c r="X313" s="73"/>
      <c r="Y313" s="445">
        <v>25582201.420000002</v>
      </c>
      <c r="AA313" s="247"/>
      <c r="AB313" s="53"/>
      <c r="AC313" s="247"/>
      <c r="AD313" s="249"/>
      <c r="AE313" s="263"/>
      <c r="AF313" s="29"/>
      <c r="AG313" s="263"/>
      <c r="AH313" s="265"/>
      <c r="AI313" s="279"/>
      <c r="AJ313" s="58"/>
      <c r="AK313" s="279"/>
      <c r="AL313" s="281"/>
      <c r="AM313" s="298"/>
      <c r="AN313" s="59"/>
      <c r="AO313" s="298"/>
      <c r="AP313" s="300"/>
      <c r="AQ313" s="317"/>
      <c r="AR313" s="60"/>
      <c r="AS313" s="317"/>
      <c r="AT313" s="319"/>
      <c r="AU313" s="336"/>
      <c r="AV313" s="61"/>
      <c r="AW313" s="336"/>
      <c r="AX313" s="338"/>
      <c r="AY313" s="355"/>
      <c r="AZ313" s="62"/>
      <c r="BA313" s="355"/>
      <c r="BB313" s="357"/>
      <c r="BC313" s="374"/>
      <c r="BD313" s="31"/>
      <c r="BE313" s="374"/>
      <c r="BF313" s="376"/>
      <c r="BH313" s="26"/>
      <c r="BI313" s="65"/>
      <c r="BJ313" s="65"/>
      <c r="BK313" s="65"/>
      <c r="BL313" s="65"/>
      <c r="BM313" s="65"/>
      <c r="BN313" s="65"/>
      <c r="BO313" s="65"/>
      <c r="BP313" s="65"/>
      <c r="BQ313" s="65"/>
      <c r="BR313" s="65"/>
      <c r="BS313" s="65"/>
      <c r="BT313" s="65"/>
    </row>
    <row r="314" spans="6:72" s="21" customFormat="1" ht="25.05" customHeight="1">
      <c r="F314" s="150"/>
      <c r="G314" s="151"/>
      <c r="H314" s="151"/>
      <c r="I314" s="151"/>
      <c r="J314" s="151"/>
      <c r="K314" s="174"/>
      <c r="L314" s="73"/>
      <c r="M314" s="73"/>
      <c r="N314" s="152"/>
      <c r="O314" s="152"/>
      <c r="P314" s="151"/>
      <c r="R314" s="26"/>
      <c r="S314" s="27"/>
      <c r="T314" s="27"/>
      <c r="U314" s="26"/>
      <c r="V314" s="73"/>
      <c r="W314" s="26"/>
      <c r="X314" s="73"/>
      <c r="Y314" s="445">
        <v>21318501.199999999</v>
      </c>
      <c r="AA314" s="247"/>
      <c r="AB314" s="53"/>
      <c r="AC314" s="247"/>
      <c r="AD314" s="250"/>
      <c r="AE314" s="263"/>
      <c r="AF314" s="29"/>
      <c r="AG314" s="263"/>
      <c r="AH314" s="266"/>
      <c r="AI314" s="279"/>
      <c r="AJ314" s="58"/>
      <c r="AK314" s="279"/>
      <c r="AL314" s="282"/>
      <c r="AM314" s="298"/>
      <c r="AN314" s="59"/>
      <c r="AO314" s="298"/>
      <c r="AP314" s="301"/>
      <c r="AQ314" s="317"/>
      <c r="AR314" s="60"/>
      <c r="AS314" s="317"/>
      <c r="AT314" s="320"/>
      <c r="AU314" s="336"/>
      <c r="AV314" s="61"/>
      <c r="AW314" s="336"/>
      <c r="AX314" s="339"/>
      <c r="AY314" s="355"/>
      <c r="AZ314" s="62"/>
      <c r="BA314" s="355"/>
      <c r="BB314" s="358"/>
      <c r="BC314" s="374"/>
      <c r="BD314" s="31"/>
      <c r="BE314" s="374"/>
      <c r="BF314" s="377"/>
      <c r="BH314" s="26"/>
      <c r="BI314" s="65"/>
      <c r="BJ314" s="65"/>
      <c r="BK314" s="65"/>
      <c r="BL314" s="65"/>
      <c r="BM314" s="65"/>
      <c r="BN314" s="65"/>
      <c r="BO314" s="65"/>
      <c r="BP314" s="65"/>
      <c r="BQ314" s="65"/>
      <c r="BR314" s="65"/>
      <c r="BS314" s="65"/>
      <c r="BT314" s="65"/>
    </row>
    <row r="315" spans="6:72" s="21" customFormat="1" ht="25.05" customHeight="1">
      <c r="F315" s="150"/>
      <c r="G315" s="151"/>
      <c r="H315" s="151"/>
      <c r="I315" s="151"/>
      <c r="J315" s="151"/>
      <c r="K315" s="174"/>
      <c r="L315" s="73"/>
      <c r="M315" s="73"/>
      <c r="N315" s="152"/>
      <c r="O315" s="152"/>
      <c r="P315" s="151"/>
      <c r="R315" s="26"/>
      <c r="S315" s="27"/>
      <c r="T315" s="27"/>
      <c r="U315" s="26"/>
      <c r="V315" s="73"/>
      <c r="W315" s="26"/>
      <c r="X315" s="73"/>
      <c r="Y315" s="445">
        <f>SUM(Y307:Y314)</f>
        <v>116351208.90000001</v>
      </c>
      <c r="AA315" s="247"/>
      <c r="AB315" s="53"/>
      <c r="AC315" s="247"/>
      <c r="AD315" s="53"/>
      <c r="AE315" s="263"/>
      <c r="AF315" s="29"/>
      <c r="AG315" s="263"/>
      <c r="AH315" s="29"/>
      <c r="AI315" s="279"/>
      <c r="AJ315" s="58"/>
      <c r="AK315" s="279"/>
      <c r="AL315" s="58"/>
      <c r="AM315" s="298"/>
      <c r="AN315" s="59"/>
      <c r="AO315" s="298"/>
      <c r="AP315" s="59"/>
      <c r="AQ315" s="317"/>
      <c r="AR315" s="60"/>
      <c r="AS315" s="317"/>
      <c r="AT315" s="60"/>
      <c r="AU315" s="336"/>
      <c r="AV315" s="61"/>
      <c r="AW315" s="336"/>
      <c r="AX315" s="61"/>
      <c r="AY315" s="355"/>
      <c r="AZ315" s="62"/>
      <c r="BA315" s="355"/>
      <c r="BB315" s="62"/>
      <c r="BC315" s="374"/>
      <c r="BD315" s="31"/>
      <c r="BE315" s="374"/>
      <c r="BF315" s="31"/>
      <c r="BH315" s="397"/>
      <c r="BI315" s="65"/>
      <c r="BJ315" s="65"/>
      <c r="BK315" s="65"/>
      <c r="BL315" s="65"/>
      <c r="BM315" s="65"/>
      <c r="BN315" s="65"/>
      <c r="BO315" s="65"/>
      <c r="BP315" s="65"/>
      <c r="BQ315" s="65"/>
      <c r="BR315" s="65"/>
      <c r="BS315" s="65"/>
      <c r="BT315" s="65"/>
    </row>
    <row r="316" spans="6:72" s="21" customFormat="1" ht="25.05" customHeight="1">
      <c r="F316" s="150"/>
      <c r="G316" s="151"/>
      <c r="H316" s="151"/>
      <c r="I316" s="151"/>
      <c r="J316" s="151"/>
      <c r="K316" s="174"/>
      <c r="L316" s="73"/>
      <c r="M316" s="73"/>
      <c r="N316" s="152"/>
      <c r="O316" s="152"/>
      <c r="P316" s="151"/>
      <c r="R316" s="26"/>
      <c r="S316" s="27"/>
      <c r="T316" s="27"/>
      <c r="U316" s="26"/>
      <c r="V316" s="73"/>
      <c r="W316" s="26"/>
      <c r="X316" s="73"/>
      <c r="Y316" s="445"/>
      <c r="AA316" s="247"/>
      <c r="AB316" s="53"/>
      <c r="AC316" s="247"/>
      <c r="AD316" s="53"/>
      <c r="AE316" s="263"/>
      <c r="AF316" s="29"/>
      <c r="AG316" s="263"/>
      <c r="AH316" s="29"/>
      <c r="AI316" s="279"/>
      <c r="AJ316" s="58"/>
      <c r="AK316" s="279"/>
      <c r="AL316" s="58"/>
      <c r="AM316" s="298"/>
      <c r="AN316" s="59"/>
      <c r="AO316" s="298"/>
      <c r="AP316" s="59"/>
      <c r="AQ316" s="317"/>
      <c r="AR316" s="60"/>
      <c r="AS316" s="317"/>
      <c r="AT316" s="60"/>
      <c r="AU316" s="336"/>
      <c r="AV316" s="61"/>
      <c r="AW316" s="336"/>
      <c r="AX316" s="61"/>
      <c r="AY316" s="355"/>
      <c r="AZ316" s="62"/>
      <c r="BA316" s="355"/>
      <c r="BB316" s="62"/>
      <c r="BC316" s="374"/>
      <c r="BD316" s="31"/>
      <c r="BE316" s="374"/>
      <c r="BF316" s="31"/>
      <c r="BH316" s="26"/>
      <c r="BI316" s="65"/>
      <c r="BJ316" s="65"/>
      <c r="BK316" s="65"/>
      <c r="BL316" s="65"/>
      <c r="BM316" s="65"/>
      <c r="BN316" s="65"/>
      <c r="BO316" s="65"/>
      <c r="BP316" s="65"/>
      <c r="BQ316" s="65"/>
      <c r="BR316" s="65"/>
      <c r="BS316" s="65"/>
      <c r="BT316" s="65"/>
    </row>
    <row r="317" spans="6:72" s="21" customFormat="1" ht="20.05" customHeight="1">
      <c r="F317" s="150"/>
      <c r="G317" s="151"/>
      <c r="H317" s="151"/>
      <c r="I317" s="151"/>
      <c r="J317" s="151"/>
      <c r="K317" s="174"/>
      <c r="L317" s="73"/>
      <c r="M317" s="73"/>
      <c r="N317" s="152"/>
      <c r="O317" s="152"/>
      <c r="P317" s="151"/>
      <c r="R317" s="26"/>
      <c r="S317" s="27"/>
      <c r="T317" s="27"/>
      <c r="U317" s="26"/>
      <c r="V317" s="73"/>
      <c r="W317" s="26"/>
      <c r="X317" s="73"/>
      <c r="Y317" s="448">
        <v>5432233.8399999999</v>
      </c>
      <c r="AA317" s="247"/>
      <c r="AB317" s="53"/>
      <c r="AC317" s="247"/>
      <c r="AD317" s="250"/>
      <c r="AE317" s="263"/>
      <c r="AF317" s="29"/>
      <c r="AG317" s="263"/>
      <c r="AH317" s="266"/>
      <c r="AI317" s="279"/>
      <c r="AJ317" s="58"/>
      <c r="AK317" s="279"/>
      <c r="AL317" s="282"/>
      <c r="AM317" s="298"/>
      <c r="AN317" s="59"/>
      <c r="AO317" s="298"/>
      <c r="AP317" s="301"/>
      <c r="AQ317" s="317"/>
      <c r="AR317" s="60"/>
      <c r="AS317" s="317"/>
      <c r="AT317" s="320"/>
      <c r="AU317" s="336"/>
      <c r="AV317" s="61"/>
      <c r="AW317" s="336"/>
      <c r="AX317" s="339"/>
      <c r="AY317" s="355"/>
      <c r="AZ317" s="62"/>
      <c r="BA317" s="355"/>
      <c r="BB317" s="358"/>
      <c r="BC317" s="374"/>
      <c r="BD317" s="31"/>
      <c r="BE317" s="374"/>
      <c r="BF317" s="377"/>
      <c r="BH317" s="397"/>
      <c r="BI317" s="65"/>
      <c r="BJ317" s="65"/>
      <c r="BK317" s="65"/>
      <c r="BL317" s="65"/>
      <c r="BM317" s="65"/>
      <c r="BN317" s="65"/>
      <c r="BO317" s="65"/>
      <c r="BP317" s="65"/>
      <c r="BQ317" s="65"/>
      <c r="BR317" s="65"/>
      <c r="BS317" s="65"/>
      <c r="BT317" s="65"/>
    </row>
    <row r="318" spans="6:72" s="21" customFormat="1" ht="20.05" customHeight="1">
      <c r="F318" s="150"/>
      <c r="G318" s="151"/>
      <c r="H318" s="151"/>
      <c r="I318" s="151"/>
      <c r="J318" s="151"/>
      <c r="K318" s="174"/>
      <c r="L318" s="73"/>
      <c r="M318" s="73"/>
      <c r="N318" s="152"/>
      <c r="O318" s="152"/>
      <c r="P318" s="151"/>
      <c r="R318" s="26"/>
      <c r="S318" s="27"/>
      <c r="T318" s="27"/>
      <c r="U318" s="26"/>
      <c r="V318" s="73"/>
      <c r="W318" s="26"/>
      <c r="X318" s="73"/>
      <c r="Y318" s="448">
        <v>32593403.02</v>
      </c>
      <c r="AA318" s="247"/>
      <c r="AB318" s="53"/>
      <c r="AC318" s="247"/>
      <c r="AD318" s="250"/>
      <c r="AE318" s="263"/>
      <c r="AF318" s="29"/>
      <c r="AG318" s="263"/>
      <c r="AH318" s="266"/>
      <c r="AI318" s="279"/>
      <c r="AJ318" s="58"/>
      <c r="AK318" s="279"/>
      <c r="AL318" s="282"/>
      <c r="AM318" s="298"/>
      <c r="AN318" s="59"/>
      <c r="AO318" s="298"/>
      <c r="AP318" s="301"/>
      <c r="AQ318" s="317"/>
      <c r="AR318" s="60"/>
      <c r="AS318" s="317"/>
      <c r="AT318" s="320"/>
      <c r="AU318" s="336"/>
      <c r="AV318" s="61"/>
      <c r="AW318" s="336"/>
      <c r="AX318" s="339"/>
      <c r="AY318" s="355"/>
      <c r="AZ318" s="62"/>
      <c r="BA318" s="355"/>
      <c r="BB318" s="358"/>
      <c r="BC318" s="374"/>
      <c r="BD318" s="31"/>
      <c r="BE318" s="374"/>
      <c r="BF318" s="377"/>
      <c r="BH318" s="26"/>
      <c r="BI318" s="65"/>
      <c r="BJ318" s="65"/>
      <c r="BK318" s="65"/>
      <c r="BL318" s="65"/>
      <c r="BM318" s="65"/>
      <c r="BN318" s="65"/>
      <c r="BO318" s="65"/>
      <c r="BP318" s="65"/>
      <c r="BQ318" s="65"/>
      <c r="BR318" s="65"/>
      <c r="BS318" s="65"/>
      <c r="BT318" s="65"/>
    </row>
    <row r="319" spans="6:72" s="21" customFormat="1" ht="20.05" customHeight="1">
      <c r="F319" s="150"/>
      <c r="G319" s="151"/>
      <c r="H319" s="151"/>
      <c r="I319" s="151"/>
      <c r="J319" s="151"/>
      <c r="K319" s="174"/>
      <c r="L319" s="73"/>
      <c r="M319" s="73"/>
      <c r="N319" s="152"/>
      <c r="O319" s="152"/>
      <c r="P319" s="151"/>
      <c r="R319" s="26"/>
      <c r="S319" s="27"/>
      <c r="T319" s="27"/>
      <c r="U319" s="26"/>
      <c r="V319" s="73"/>
      <c r="W319" s="26"/>
      <c r="X319" s="73"/>
      <c r="Y319" s="448">
        <v>31424869.420000002</v>
      </c>
      <c r="AA319" s="247"/>
      <c r="AB319" s="53"/>
      <c r="AC319" s="247"/>
      <c r="AD319" s="250"/>
      <c r="AE319" s="263"/>
      <c r="AF319" s="29"/>
      <c r="AG319" s="263"/>
      <c r="AH319" s="266"/>
      <c r="AI319" s="279"/>
      <c r="AJ319" s="58"/>
      <c r="AK319" s="279"/>
      <c r="AL319" s="282"/>
      <c r="AM319" s="298"/>
      <c r="AN319" s="59"/>
      <c r="AO319" s="298"/>
      <c r="AP319" s="301"/>
      <c r="AQ319" s="317"/>
      <c r="AR319" s="60"/>
      <c r="AS319" s="317"/>
      <c r="AT319" s="320"/>
      <c r="AU319" s="336"/>
      <c r="AV319" s="61"/>
      <c r="AW319" s="336"/>
      <c r="AX319" s="339"/>
      <c r="AY319" s="355"/>
      <c r="AZ319" s="62"/>
      <c r="BA319" s="355"/>
      <c r="BB319" s="358"/>
      <c r="BC319" s="374"/>
      <c r="BD319" s="31"/>
      <c r="BE319" s="374"/>
      <c r="BF319" s="377"/>
      <c r="BH319" s="26"/>
      <c r="BI319" s="65"/>
      <c r="BJ319" s="65"/>
      <c r="BK319" s="65"/>
      <c r="BL319" s="65"/>
      <c r="BM319" s="65"/>
      <c r="BN319" s="65"/>
      <c r="BO319" s="65"/>
      <c r="BP319" s="65"/>
      <c r="BQ319" s="65"/>
      <c r="BR319" s="65"/>
      <c r="BS319" s="65"/>
      <c r="BT319" s="65"/>
    </row>
    <row r="320" spans="6:72" s="21" customFormat="1" ht="20.05" customHeight="1">
      <c r="F320" s="150"/>
      <c r="G320" s="151"/>
      <c r="H320" s="151"/>
      <c r="I320" s="151"/>
      <c r="J320" s="151"/>
      <c r="K320" s="174"/>
      <c r="L320" s="73"/>
      <c r="M320" s="73"/>
      <c r="N320" s="152"/>
      <c r="O320" s="152"/>
      <c r="P320" s="151"/>
      <c r="R320" s="26"/>
      <c r="S320" s="27"/>
      <c r="T320" s="27"/>
      <c r="U320" s="26"/>
      <c r="V320" s="73"/>
      <c r="W320" s="26"/>
      <c r="X320" s="73"/>
      <c r="Y320" s="448">
        <v>25582201.420000002</v>
      </c>
      <c r="AA320" s="247"/>
      <c r="AB320" s="53"/>
      <c r="AC320" s="247"/>
      <c r="AD320" s="250"/>
      <c r="AE320" s="263"/>
      <c r="AF320" s="29"/>
      <c r="AG320" s="263"/>
      <c r="AH320" s="266"/>
      <c r="AI320" s="279"/>
      <c r="AJ320" s="58"/>
      <c r="AK320" s="279"/>
      <c r="AL320" s="282"/>
      <c r="AM320" s="298"/>
      <c r="AN320" s="59"/>
      <c r="AO320" s="298"/>
      <c r="AP320" s="301"/>
      <c r="AQ320" s="317"/>
      <c r="AR320" s="60"/>
      <c r="AS320" s="317"/>
      <c r="AT320" s="320"/>
      <c r="AU320" s="336"/>
      <c r="AV320" s="61"/>
      <c r="AW320" s="336"/>
      <c r="AX320" s="339"/>
      <c r="AY320" s="355"/>
      <c r="AZ320" s="62"/>
      <c r="BA320" s="355"/>
      <c r="BB320" s="358"/>
      <c r="BC320" s="374"/>
      <c r="BD320" s="31"/>
      <c r="BE320" s="374"/>
      <c r="BF320" s="377"/>
      <c r="BH320" s="26"/>
      <c r="BI320" s="65"/>
      <c r="BJ320" s="65"/>
      <c r="BK320" s="65"/>
      <c r="BL320" s="65"/>
      <c r="BM320" s="65"/>
      <c r="BN320" s="65"/>
      <c r="BO320" s="65"/>
      <c r="BP320" s="65"/>
      <c r="BQ320" s="65"/>
      <c r="BR320" s="65"/>
      <c r="BS320" s="65"/>
      <c r="BT320" s="65"/>
    </row>
    <row r="321" spans="6:72" s="21" customFormat="1" ht="20.05" customHeight="1">
      <c r="F321" s="150"/>
      <c r="G321" s="151"/>
      <c r="H321" s="151"/>
      <c r="I321" s="151"/>
      <c r="J321" s="151"/>
      <c r="K321" s="174"/>
      <c r="L321" s="73"/>
      <c r="M321" s="73"/>
      <c r="N321" s="152"/>
      <c r="O321" s="152"/>
      <c r="P321" s="151"/>
      <c r="R321" s="26"/>
      <c r="S321" s="27"/>
      <c r="T321" s="27"/>
      <c r="U321" s="26"/>
      <c r="V321" s="73"/>
      <c r="W321" s="26"/>
      <c r="X321" s="73"/>
      <c r="Y321" s="445">
        <v>21318501.199999999</v>
      </c>
      <c r="AA321" s="247"/>
      <c r="AB321" s="53"/>
      <c r="AC321" s="247"/>
      <c r="AD321" s="53"/>
      <c r="AE321" s="263"/>
      <c r="AF321" s="29"/>
      <c r="AG321" s="263"/>
      <c r="AH321" s="29"/>
      <c r="AI321" s="279"/>
      <c r="AJ321" s="58"/>
      <c r="AK321" s="279"/>
      <c r="AL321" s="58"/>
      <c r="AM321" s="298"/>
      <c r="AN321" s="59"/>
      <c r="AO321" s="298"/>
      <c r="AP321" s="59"/>
      <c r="AQ321" s="317"/>
      <c r="AR321" s="60"/>
      <c r="AS321" s="317"/>
      <c r="AT321" s="60"/>
      <c r="AU321" s="336"/>
      <c r="AV321" s="61"/>
      <c r="AW321" s="336"/>
      <c r="AX321" s="61"/>
      <c r="AY321" s="355"/>
      <c r="AZ321" s="62"/>
      <c r="BA321" s="355"/>
      <c r="BB321" s="62"/>
      <c r="BC321" s="374"/>
      <c r="BD321" s="31"/>
      <c r="BE321" s="374"/>
      <c r="BF321" s="31"/>
      <c r="BH321" s="26"/>
      <c r="BI321" s="65"/>
      <c r="BJ321" s="65"/>
      <c r="BK321" s="65"/>
      <c r="BL321" s="65"/>
      <c r="BM321" s="65"/>
      <c r="BN321" s="65"/>
      <c r="BO321" s="65"/>
      <c r="BP321" s="65"/>
      <c r="BQ321" s="65"/>
      <c r="BR321" s="65"/>
      <c r="BS321" s="65"/>
      <c r="BT321" s="65"/>
    </row>
    <row r="322" spans="6:72" s="21" customFormat="1" ht="20.05" customHeight="1">
      <c r="F322" s="150"/>
      <c r="G322" s="151"/>
      <c r="H322" s="151"/>
      <c r="I322" s="151"/>
      <c r="J322" s="151"/>
      <c r="K322" s="174"/>
      <c r="L322" s="73"/>
      <c r="M322" s="73"/>
      <c r="N322" s="152"/>
      <c r="O322" s="152"/>
      <c r="P322" s="151"/>
      <c r="R322" s="26"/>
      <c r="S322" s="27"/>
      <c r="T322" s="27"/>
      <c r="U322" s="26"/>
      <c r="V322" s="73"/>
      <c r="W322" s="26"/>
      <c r="X322" s="73"/>
      <c r="Y322" s="444">
        <f>SUM(Y317:Y321)</f>
        <v>116351208.90000001</v>
      </c>
      <c r="AA322" s="247"/>
      <c r="AB322" s="53"/>
      <c r="AC322" s="247"/>
      <c r="AD322" s="250"/>
      <c r="AE322" s="263"/>
      <c r="AF322" s="29"/>
      <c r="AG322" s="263"/>
      <c r="AH322" s="266"/>
      <c r="AI322" s="279"/>
      <c r="AJ322" s="58"/>
      <c r="AK322" s="279"/>
      <c r="AL322" s="282"/>
      <c r="AM322" s="298"/>
      <c r="AN322" s="59"/>
      <c r="AO322" s="298"/>
      <c r="AP322" s="301"/>
      <c r="AQ322" s="317"/>
      <c r="AR322" s="60"/>
      <c r="AS322" s="317"/>
      <c r="AT322" s="320"/>
      <c r="AU322" s="336"/>
      <c r="AV322" s="61"/>
      <c r="AW322" s="336"/>
      <c r="AX322" s="339"/>
      <c r="AY322" s="355"/>
      <c r="AZ322" s="62"/>
      <c r="BA322" s="355"/>
      <c r="BB322" s="358"/>
      <c r="BC322" s="374"/>
      <c r="BD322" s="31"/>
      <c r="BE322" s="374"/>
      <c r="BF322" s="377"/>
      <c r="BH322" s="397"/>
      <c r="BI322" s="65"/>
      <c r="BJ322" s="65"/>
      <c r="BK322" s="65"/>
      <c r="BL322" s="65"/>
      <c r="BM322" s="65"/>
      <c r="BN322" s="65"/>
      <c r="BO322" s="65"/>
      <c r="BP322" s="65"/>
      <c r="BQ322" s="65"/>
      <c r="BR322" s="65"/>
      <c r="BS322" s="65"/>
      <c r="BT322" s="65"/>
    </row>
    <row r="323" spans="6:72" s="21" customFormat="1" ht="20.05" customHeight="1">
      <c r="F323" s="150"/>
      <c r="G323" s="151"/>
      <c r="H323" s="151"/>
      <c r="I323" s="151"/>
      <c r="J323" s="151"/>
      <c r="K323" s="174"/>
      <c r="L323" s="73"/>
      <c r="M323" s="73"/>
      <c r="N323" s="152"/>
      <c r="O323" s="152"/>
      <c r="P323" s="151"/>
      <c r="R323" s="26"/>
      <c r="S323" s="27"/>
      <c r="T323" s="27"/>
      <c r="U323" s="26"/>
      <c r="V323" s="73"/>
      <c r="W323" s="26"/>
      <c r="X323" s="73"/>
      <c r="Y323" s="444"/>
      <c r="AA323" s="247"/>
      <c r="AB323" s="53"/>
      <c r="AC323" s="247"/>
      <c r="AD323" s="250"/>
      <c r="AE323" s="263"/>
      <c r="AF323" s="29"/>
      <c r="AG323" s="263"/>
      <c r="AH323" s="266"/>
      <c r="AI323" s="279"/>
      <c r="AJ323" s="58"/>
      <c r="AK323" s="279"/>
      <c r="AL323" s="282"/>
      <c r="AM323" s="298"/>
      <c r="AN323" s="59"/>
      <c r="AO323" s="298"/>
      <c r="AP323" s="301"/>
      <c r="AQ323" s="317"/>
      <c r="AR323" s="60"/>
      <c r="AS323" s="317"/>
      <c r="AT323" s="320"/>
      <c r="AU323" s="336"/>
      <c r="AV323" s="61"/>
      <c r="AW323" s="336"/>
      <c r="AX323" s="339"/>
      <c r="AY323" s="355"/>
      <c r="AZ323" s="62"/>
      <c r="BA323" s="355"/>
      <c r="BB323" s="358"/>
      <c r="BC323" s="374"/>
      <c r="BD323" s="31"/>
      <c r="BE323" s="374"/>
      <c r="BF323" s="377"/>
      <c r="BH323" s="26"/>
      <c r="BI323" s="65"/>
      <c r="BJ323" s="65"/>
      <c r="BK323" s="65"/>
      <c r="BL323" s="65"/>
      <c r="BM323" s="65"/>
      <c r="BN323" s="65"/>
      <c r="BO323" s="65"/>
      <c r="BP323" s="65"/>
      <c r="BQ323" s="65"/>
      <c r="BR323" s="65"/>
      <c r="BS323" s="65"/>
      <c r="BT323" s="65"/>
    </row>
    <row r="324" spans="6:72" s="21" customFormat="1" ht="20.05" customHeight="1">
      <c r="F324" s="150"/>
      <c r="G324" s="151"/>
      <c r="H324" s="151"/>
      <c r="I324" s="151"/>
      <c r="J324" s="151"/>
      <c r="K324" s="174"/>
      <c r="L324" s="73"/>
      <c r="M324" s="73"/>
      <c r="N324" s="152"/>
      <c r="O324" s="152"/>
      <c r="P324" s="151"/>
      <c r="R324" s="26"/>
      <c r="S324" s="27"/>
      <c r="T324" s="27"/>
      <c r="U324" s="26"/>
      <c r="V324" s="73"/>
      <c r="W324" s="26"/>
      <c r="X324" s="73"/>
      <c r="Y324" s="444"/>
      <c r="AA324" s="247"/>
      <c r="AB324" s="53"/>
      <c r="AC324" s="247"/>
      <c r="AD324" s="250"/>
      <c r="AE324" s="263"/>
      <c r="AF324" s="29"/>
      <c r="AG324" s="263"/>
      <c r="AH324" s="266"/>
      <c r="AI324" s="279"/>
      <c r="AJ324" s="58"/>
      <c r="AK324" s="279"/>
      <c r="AL324" s="282"/>
      <c r="AM324" s="298"/>
      <c r="AN324" s="59"/>
      <c r="AO324" s="298"/>
      <c r="AP324" s="301"/>
      <c r="AQ324" s="317"/>
      <c r="AR324" s="60"/>
      <c r="AS324" s="317"/>
      <c r="AT324" s="320"/>
      <c r="AU324" s="336"/>
      <c r="AV324" s="61"/>
      <c r="AW324" s="336"/>
      <c r="AX324" s="339"/>
      <c r="AY324" s="355"/>
      <c r="AZ324" s="62"/>
      <c r="BA324" s="355"/>
      <c r="BB324" s="358"/>
      <c r="BC324" s="374"/>
      <c r="BD324" s="31"/>
      <c r="BE324" s="374"/>
      <c r="BF324" s="377"/>
      <c r="BH324" s="26"/>
      <c r="BI324" s="65"/>
      <c r="BJ324" s="65"/>
      <c r="BK324" s="65"/>
      <c r="BL324" s="65"/>
      <c r="BM324" s="65"/>
      <c r="BN324" s="65"/>
      <c r="BO324" s="65"/>
      <c r="BP324" s="65"/>
      <c r="BQ324" s="65"/>
      <c r="BR324" s="65"/>
      <c r="BS324" s="65"/>
      <c r="BT324" s="65"/>
    </row>
    <row r="325" spans="6:72" s="21" customFormat="1" ht="20.05" customHeight="1">
      <c r="F325" s="150"/>
      <c r="G325" s="151"/>
      <c r="H325" s="151"/>
      <c r="I325" s="151"/>
      <c r="J325" s="151"/>
      <c r="K325" s="174"/>
      <c r="L325" s="73"/>
      <c r="M325" s="73"/>
      <c r="N325" s="152"/>
      <c r="O325" s="152"/>
      <c r="P325" s="151"/>
      <c r="R325" s="26"/>
      <c r="S325" s="27"/>
      <c r="T325" s="27"/>
      <c r="U325" s="26"/>
      <c r="V325" s="73"/>
      <c r="W325" s="26"/>
      <c r="X325" s="73"/>
      <c r="Y325" s="446"/>
      <c r="AA325" s="247"/>
      <c r="AB325" s="53"/>
      <c r="AC325" s="247"/>
      <c r="AD325" s="249"/>
      <c r="AE325" s="263"/>
      <c r="AF325" s="29"/>
      <c r="AG325" s="263"/>
      <c r="AH325" s="265"/>
      <c r="AI325" s="279"/>
      <c r="AJ325" s="58"/>
      <c r="AK325" s="279"/>
      <c r="AL325" s="281"/>
      <c r="AM325" s="298"/>
      <c r="AN325" s="59"/>
      <c r="AO325" s="298"/>
      <c r="AP325" s="300"/>
      <c r="AQ325" s="317"/>
      <c r="AR325" s="60"/>
      <c r="AS325" s="317"/>
      <c r="AT325" s="319"/>
      <c r="AU325" s="336"/>
      <c r="AV325" s="61"/>
      <c r="AW325" s="336"/>
      <c r="AX325" s="338"/>
      <c r="AY325" s="355"/>
      <c r="AZ325" s="62"/>
      <c r="BA325" s="355"/>
      <c r="BB325" s="357"/>
      <c r="BC325" s="374"/>
      <c r="BD325" s="31"/>
      <c r="BE325" s="374"/>
      <c r="BF325" s="376"/>
      <c r="BH325" s="26"/>
      <c r="BI325" s="65"/>
      <c r="BJ325" s="65"/>
      <c r="BK325" s="65"/>
      <c r="BL325" s="65"/>
      <c r="BM325" s="65"/>
      <c r="BN325" s="65"/>
      <c r="BO325" s="65"/>
      <c r="BP325" s="65"/>
      <c r="BQ325" s="65"/>
      <c r="BR325" s="65"/>
      <c r="BS325" s="65"/>
      <c r="BT325" s="65"/>
    </row>
    <row r="326" spans="6:72" s="21" customFormat="1" ht="20.05" customHeight="1">
      <c r="F326" s="150"/>
      <c r="G326" s="151"/>
      <c r="H326" s="151"/>
      <c r="I326" s="151"/>
      <c r="J326" s="151"/>
      <c r="K326" s="174"/>
      <c r="L326" s="73"/>
      <c r="M326" s="73"/>
      <c r="N326" s="152"/>
      <c r="O326" s="152"/>
      <c r="P326" s="151"/>
      <c r="R326" s="26"/>
      <c r="S326" s="27"/>
      <c r="T326" s="27"/>
      <c r="U326" s="26"/>
      <c r="W326" s="26"/>
      <c r="X326" s="73"/>
      <c r="Y326" s="446"/>
      <c r="AA326" s="47"/>
      <c r="AB326" s="53"/>
      <c r="AC326" s="247"/>
      <c r="AD326" s="250"/>
      <c r="AE326" s="28"/>
      <c r="AF326" s="29"/>
      <c r="AG326" s="263"/>
      <c r="AH326" s="266"/>
      <c r="AI326" s="48"/>
      <c r="AJ326" s="58"/>
      <c r="AK326" s="279"/>
      <c r="AL326" s="282"/>
      <c r="AM326" s="50"/>
      <c r="AN326" s="59"/>
      <c r="AO326" s="298"/>
      <c r="AP326" s="301"/>
      <c r="AQ326" s="49"/>
      <c r="AR326" s="60"/>
      <c r="AS326" s="317"/>
      <c r="AT326" s="320"/>
      <c r="AU326" s="52"/>
      <c r="AV326" s="61"/>
      <c r="AW326" s="336"/>
      <c r="AX326" s="339"/>
      <c r="AY326" s="51"/>
      <c r="AZ326" s="62"/>
      <c r="BA326" s="355"/>
      <c r="BB326" s="358"/>
      <c r="BC326" s="30"/>
      <c r="BD326" s="31"/>
      <c r="BE326" s="374"/>
      <c r="BF326" s="377"/>
      <c r="BH326" s="26"/>
      <c r="BI326" s="65"/>
      <c r="BJ326" s="65"/>
      <c r="BK326" s="65"/>
      <c r="BL326" s="65"/>
      <c r="BM326" s="65"/>
      <c r="BN326" s="65"/>
      <c r="BO326" s="65"/>
      <c r="BP326" s="65"/>
      <c r="BQ326" s="65"/>
      <c r="BR326" s="65"/>
      <c r="BS326" s="65"/>
      <c r="BT326" s="65"/>
    </row>
    <row r="327" spans="6:72" s="21" customFormat="1" ht="20.05" customHeight="1">
      <c r="F327" s="150"/>
      <c r="G327" s="151"/>
      <c r="H327" s="151"/>
      <c r="I327" s="151"/>
      <c r="J327" s="151"/>
      <c r="K327" s="174"/>
      <c r="L327" s="73"/>
      <c r="M327" s="73"/>
      <c r="N327" s="152"/>
      <c r="O327" s="152"/>
      <c r="P327" s="151"/>
      <c r="R327" s="26"/>
      <c r="S327" s="27"/>
      <c r="T327" s="27"/>
      <c r="U327" s="26"/>
      <c r="W327" s="26"/>
      <c r="X327" s="27"/>
      <c r="Y327" s="446"/>
      <c r="AA327" s="47"/>
      <c r="AB327" s="53"/>
      <c r="AC327" s="243"/>
      <c r="AD327" s="53"/>
      <c r="AE327" s="28"/>
      <c r="AF327" s="29"/>
      <c r="AG327" s="259"/>
      <c r="AH327" s="29"/>
      <c r="AI327" s="48"/>
      <c r="AJ327" s="58"/>
      <c r="AK327" s="275"/>
      <c r="AL327" s="58"/>
      <c r="AM327" s="50"/>
      <c r="AN327" s="59"/>
      <c r="AO327" s="294"/>
      <c r="AP327" s="59"/>
      <c r="AQ327" s="49"/>
      <c r="AR327" s="60"/>
      <c r="AS327" s="313"/>
      <c r="AT327" s="60"/>
      <c r="AU327" s="52"/>
      <c r="AV327" s="61"/>
      <c r="AW327" s="332"/>
      <c r="AX327" s="61"/>
      <c r="AY327" s="51"/>
      <c r="AZ327" s="62"/>
      <c r="BA327" s="351"/>
      <c r="BB327" s="62"/>
      <c r="BC327" s="30"/>
      <c r="BD327" s="31"/>
      <c r="BE327" s="370"/>
      <c r="BF327" s="31"/>
      <c r="BH327" s="26"/>
      <c r="BI327" s="65"/>
      <c r="BJ327" s="65"/>
      <c r="BK327" s="65"/>
      <c r="BL327" s="65"/>
      <c r="BM327" s="65"/>
      <c r="BN327" s="65"/>
      <c r="BO327" s="65"/>
      <c r="BP327" s="65"/>
      <c r="BQ327" s="65"/>
      <c r="BR327" s="65"/>
      <c r="BS327" s="65"/>
      <c r="BT327" s="65"/>
    </row>
    <row r="328" spans="6:72" s="21" customFormat="1" ht="20.05" customHeight="1">
      <c r="F328" s="150"/>
      <c r="G328" s="151"/>
      <c r="H328" s="151"/>
      <c r="I328" s="151"/>
      <c r="J328" s="151"/>
      <c r="K328" s="174"/>
      <c r="L328" s="73"/>
      <c r="M328" s="73"/>
      <c r="N328" s="152"/>
      <c r="O328" s="152"/>
      <c r="P328" s="151"/>
      <c r="R328" s="26"/>
      <c r="S328" s="27"/>
      <c r="T328" s="27"/>
      <c r="U328" s="26"/>
      <c r="W328" s="26"/>
      <c r="X328" s="27"/>
      <c r="Y328" s="76"/>
      <c r="AA328" s="47"/>
      <c r="AB328" s="53"/>
      <c r="AC328" s="243"/>
      <c r="AD328" s="53"/>
      <c r="AE328" s="28"/>
      <c r="AF328" s="29"/>
      <c r="AG328" s="259"/>
      <c r="AH328" s="29"/>
      <c r="AI328" s="48"/>
      <c r="AJ328" s="58"/>
      <c r="AK328" s="275"/>
      <c r="AL328" s="58"/>
      <c r="AM328" s="50"/>
      <c r="AN328" s="59"/>
      <c r="AO328" s="294"/>
      <c r="AP328" s="59"/>
      <c r="AQ328" s="49"/>
      <c r="AR328" s="60"/>
      <c r="AS328" s="313"/>
      <c r="AT328" s="60"/>
      <c r="AU328" s="52"/>
      <c r="AV328" s="61"/>
      <c r="AW328" s="332"/>
      <c r="AX328" s="61"/>
      <c r="AY328" s="51"/>
      <c r="AZ328" s="62"/>
      <c r="BA328" s="351"/>
      <c r="BB328" s="62"/>
      <c r="BC328" s="30"/>
      <c r="BD328" s="31"/>
      <c r="BE328" s="370"/>
      <c r="BF328" s="31"/>
      <c r="BH328" s="393"/>
      <c r="BI328" s="65"/>
      <c r="BJ328" s="65"/>
      <c r="BK328" s="65"/>
      <c r="BL328" s="65"/>
      <c r="BM328" s="65"/>
      <c r="BN328" s="65"/>
      <c r="BO328" s="65"/>
      <c r="BP328" s="65"/>
      <c r="BQ328" s="65"/>
      <c r="BR328" s="65"/>
      <c r="BS328" s="65"/>
      <c r="BT328" s="65"/>
    </row>
    <row r="329" spans="6:72" s="21" customFormat="1" ht="20.05" customHeight="1">
      <c r="F329" s="150"/>
      <c r="G329" s="151"/>
      <c r="H329" s="151"/>
      <c r="I329" s="151"/>
      <c r="J329" s="151"/>
      <c r="K329" s="174"/>
      <c r="L329" s="73"/>
      <c r="M329" s="73"/>
      <c r="N329" s="152"/>
      <c r="O329" s="152"/>
      <c r="P329" s="151"/>
      <c r="R329" s="26"/>
      <c r="S329" s="27"/>
      <c r="T329" s="27"/>
      <c r="U329" s="26"/>
      <c r="W329" s="26"/>
      <c r="X329" s="27"/>
      <c r="Y329" s="26"/>
      <c r="AA329" s="47"/>
      <c r="AB329" s="53"/>
      <c r="AC329" s="243"/>
      <c r="AD329" s="53"/>
      <c r="AE329" s="28"/>
      <c r="AF329" s="29"/>
      <c r="AG329" s="259"/>
      <c r="AH329" s="29"/>
      <c r="AI329" s="48"/>
      <c r="AJ329" s="58"/>
      <c r="AK329" s="275"/>
      <c r="AL329" s="58"/>
      <c r="AM329" s="50"/>
      <c r="AN329" s="59"/>
      <c r="AO329" s="294"/>
      <c r="AP329" s="59"/>
      <c r="AQ329" s="49"/>
      <c r="AR329" s="60"/>
      <c r="AS329" s="313"/>
      <c r="AT329" s="60"/>
      <c r="AU329" s="52"/>
      <c r="AV329" s="61"/>
      <c r="AW329" s="332"/>
      <c r="AX329" s="61"/>
      <c r="AY329" s="51"/>
      <c r="AZ329" s="62"/>
      <c r="BA329" s="351"/>
      <c r="BB329" s="62"/>
      <c r="BC329" s="30"/>
      <c r="BD329" s="31"/>
      <c r="BE329" s="370"/>
      <c r="BF329" s="31"/>
      <c r="BH329" s="393"/>
      <c r="BI329" s="65"/>
      <c r="BJ329" s="65"/>
      <c r="BK329" s="65"/>
      <c r="BL329" s="65"/>
      <c r="BM329" s="65"/>
      <c r="BN329" s="65"/>
      <c r="BO329" s="65"/>
      <c r="BP329" s="65"/>
      <c r="BQ329" s="65"/>
      <c r="BR329" s="65"/>
      <c r="BS329" s="65"/>
      <c r="BT329" s="65"/>
    </row>
    <row r="330" spans="6:72" s="21" customFormat="1" ht="20.05" customHeight="1">
      <c r="F330" s="150"/>
      <c r="G330" s="151"/>
      <c r="H330" s="151"/>
      <c r="I330" s="151"/>
      <c r="J330" s="151"/>
      <c r="K330" s="174"/>
      <c r="L330" s="73"/>
      <c r="M330" s="73"/>
      <c r="N330" s="152"/>
      <c r="O330" s="152"/>
      <c r="P330" s="151"/>
      <c r="R330" s="26"/>
      <c r="S330" s="27"/>
      <c r="T330" s="27"/>
      <c r="U330" s="26"/>
      <c r="W330" s="26"/>
      <c r="X330" s="27"/>
      <c r="Y330" s="447"/>
      <c r="AA330" s="47"/>
      <c r="AB330" s="53"/>
      <c r="AC330" s="243"/>
      <c r="AD330" s="53"/>
      <c r="AE330" s="28"/>
      <c r="AF330" s="29"/>
      <c r="AG330" s="259"/>
      <c r="AH330" s="29"/>
      <c r="AI330" s="48"/>
      <c r="AJ330" s="58"/>
      <c r="AK330" s="275"/>
      <c r="AL330" s="58"/>
      <c r="AM330" s="50"/>
      <c r="AN330" s="59"/>
      <c r="AO330" s="294"/>
      <c r="AP330" s="59"/>
      <c r="AQ330" s="49"/>
      <c r="AR330" s="60"/>
      <c r="AS330" s="313"/>
      <c r="AT330" s="60"/>
      <c r="AU330" s="52"/>
      <c r="AV330" s="61"/>
      <c r="AW330" s="332"/>
      <c r="AX330" s="61"/>
      <c r="AY330" s="51"/>
      <c r="AZ330" s="62"/>
      <c r="BA330" s="351"/>
      <c r="BB330" s="62"/>
      <c r="BC330" s="30"/>
      <c r="BD330" s="31"/>
      <c r="BE330" s="370"/>
      <c r="BF330" s="31"/>
      <c r="BH330" s="393"/>
      <c r="BI330" s="65"/>
      <c r="BJ330" s="65"/>
      <c r="BK330" s="65"/>
      <c r="BL330" s="65"/>
      <c r="BM330" s="65"/>
      <c r="BN330" s="65"/>
      <c r="BO330" s="65"/>
      <c r="BP330" s="65"/>
      <c r="BQ330" s="65"/>
      <c r="BR330" s="65"/>
      <c r="BS330" s="65"/>
      <c r="BT330" s="65"/>
    </row>
    <row r="331" spans="6:72" s="21" customFormat="1" ht="20.05" customHeight="1">
      <c r="F331" s="150"/>
      <c r="G331" s="151"/>
      <c r="H331" s="151"/>
      <c r="I331" s="151"/>
      <c r="J331" s="151"/>
      <c r="K331" s="174"/>
      <c r="L331" s="73"/>
      <c r="M331" s="73"/>
      <c r="N331" s="152"/>
      <c r="O331" s="152"/>
      <c r="P331" s="151"/>
      <c r="R331" s="26"/>
      <c r="S331" s="27"/>
      <c r="T331" s="27"/>
      <c r="U331" s="26"/>
      <c r="W331" s="26"/>
      <c r="X331" s="27"/>
      <c r="Y331" s="447"/>
      <c r="AA331" s="47"/>
      <c r="AB331" s="53"/>
      <c r="AC331" s="243"/>
      <c r="AD331" s="53"/>
      <c r="AE331" s="28"/>
      <c r="AF331" s="29"/>
      <c r="AG331" s="259"/>
      <c r="AH331" s="29"/>
      <c r="AI331" s="48"/>
      <c r="AJ331" s="58"/>
      <c r="AK331" s="275"/>
      <c r="AL331" s="58"/>
      <c r="AM331" s="50"/>
      <c r="AN331" s="59"/>
      <c r="AO331" s="294"/>
      <c r="AP331" s="59"/>
      <c r="AQ331" s="49"/>
      <c r="AR331" s="60"/>
      <c r="AS331" s="313"/>
      <c r="AT331" s="60"/>
      <c r="AU331" s="52"/>
      <c r="AV331" s="61"/>
      <c r="AW331" s="332"/>
      <c r="AX331" s="61"/>
      <c r="AY331" s="51"/>
      <c r="AZ331" s="62"/>
      <c r="BA331" s="351"/>
      <c r="BB331" s="62"/>
      <c r="BC331" s="30"/>
      <c r="BD331" s="31"/>
      <c r="BE331" s="370"/>
      <c r="BF331" s="31"/>
      <c r="BH331" s="393"/>
      <c r="BI331" s="65"/>
      <c r="BJ331" s="65"/>
      <c r="BK331" s="65"/>
      <c r="BL331" s="65"/>
      <c r="BM331" s="65"/>
      <c r="BN331" s="65"/>
      <c r="BO331" s="65"/>
      <c r="BP331" s="65"/>
      <c r="BQ331" s="65"/>
      <c r="BR331" s="65"/>
      <c r="BS331" s="65"/>
      <c r="BT331" s="65"/>
    </row>
    <row r="332" spans="6:72" s="21" customFormat="1">
      <c r="F332" s="150"/>
      <c r="G332" s="151"/>
      <c r="H332" s="151"/>
      <c r="I332" s="151"/>
      <c r="J332" s="151"/>
      <c r="K332" s="174"/>
      <c r="L332" s="73"/>
      <c r="M332" s="73"/>
      <c r="N332" s="152"/>
      <c r="O332" s="152"/>
      <c r="P332" s="151"/>
      <c r="R332" s="26"/>
      <c r="S332" s="27"/>
      <c r="T332" s="27"/>
      <c r="U332" s="26"/>
      <c r="W332" s="26"/>
      <c r="X332" s="27"/>
      <c r="Y332" s="447"/>
      <c r="AA332" s="47"/>
      <c r="AB332" s="53"/>
      <c r="AC332" s="243"/>
      <c r="AD332" s="53"/>
      <c r="AE332" s="28"/>
      <c r="AF332" s="29"/>
      <c r="AG332" s="259"/>
      <c r="AH332" s="29"/>
      <c r="AI332" s="48"/>
      <c r="AJ332" s="58"/>
      <c r="AK332" s="275"/>
      <c r="AL332" s="58"/>
      <c r="AM332" s="50"/>
      <c r="AN332" s="59"/>
      <c r="AO332" s="294"/>
      <c r="AP332" s="59"/>
      <c r="AQ332" s="49"/>
      <c r="AR332" s="60"/>
      <c r="AS332" s="313"/>
      <c r="AT332" s="60"/>
      <c r="AU332" s="52"/>
      <c r="AV332" s="61"/>
      <c r="AW332" s="332"/>
      <c r="AX332" s="61"/>
      <c r="AY332" s="51"/>
      <c r="AZ332" s="62"/>
      <c r="BA332" s="351"/>
      <c r="BB332" s="62"/>
      <c r="BC332" s="30"/>
      <c r="BD332" s="31"/>
      <c r="BE332" s="370"/>
      <c r="BF332" s="31"/>
      <c r="BH332" s="393"/>
      <c r="BI332" s="65"/>
      <c r="BJ332" s="65"/>
      <c r="BK332" s="65"/>
      <c r="BL332" s="65"/>
      <c r="BM332" s="65"/>
      <c r="BN332" s="65"/>
      <c r="BO332" s="65"/>
      <c r="BP332" s="65"/>
      <c r="BQ332" s="65"/>
      <c r="BR332" s="65"/>
      <c r="BS332" s="65"/>
      <c r="BT332" s="65"/>
    </row>
    <row r="333" spans="6:72" s="21" customFormat="1">
      <c r="F333" s="150"/>
      <c r="G333" s="151"/>
      <c r="H333" s="151"/>
      <c r="I333" s="151"/>
      <c r="J333" s="151"/>
      <c r="K333" s="174"/>
      <c r="L333" s="73"/>
      <c r="M333" s="73"/>
      <c r="N333" s="152"/>
      <c r="O333" s="152"/>
      <c r="P333" s="151"/>
      <c r="R333" s="26"/>
      <c r="S333" s="27"/>
      <c r="T333" s="27"/>
      <c r="U333" s="26"/>
      <c r="W333" s="26"/>
      <c r="X333" s="27"/>
      <c r="Y333" s="447"/>
      <c r="AA333" s="47"/>
      <c r="AB333" s="53"/>
      <c r="AC333" s="243"/>
      <c r="AD333" s="53"/>
      <c r="AE333" s="28"/>
      <c r="AF333" s="29"/>
      <c r="AG333" s="259"/>
      <c r="AH333" s="29"/>
      <c r="AI333" s="48"/>
      <c r="AJ333" s="58"/>
      <c r="AK333" s="275"/>
      <c r="AL333" s="58"/>
      <c r="AM333" s="50"/>
      <c r="AN333" s="59"/>
      <c r="AO333" s="294"/>
      <c r="AP333" s="59"/>
      <c r="AQ333" s="49"/>
      <c r="AR333" s="60"/>
      <c r="AS333" s="313"/>
      <c r="AT333" s="60"/>
      <c r="AU333" s="52"/>
      <c r="AV333" s="61"/>
      <c r="AW333" s="332"/>
      <c r="AX333" s="61"/>
      <c r="AY333" s="51"/>
      <c r="AZ333" s="62"/>
      <c r="BA333" s="351"/>
      <c r="BB333" s="62"/>
      <c r="BC333" s="30"/>
      <c r="BD333" s="31"/>
      <c r="BE333" s="370"/>
      <c r="BF333" s="31"/>
      <c r="BH333" s="393"/>
      <c r="BI333" s="65"/>
      <c r="BJ333" s="65"/>
      <c r="BK333" s="65"/>
      <c r="BL333" s="65"/>
      <c r="BM333" s="65"/>
      <c r="BN333" s="65"/>
      <c r="BO333" s="65"/>
      <c r="BP333" s="65"/>
      <c r="BQ333" s="65"/>
      <c r="BR333" s="65"/>
      <c r="BS333" s="65"/>
      <c r="BT333" s="65"/>
    </row>
    <row r="334" spans="6:72" s="21" customFormat="1">
      <c r="F334" s="150"/>
      <c r="G334" s="151"/>
      <c r="H334" s="151"/>
      <c r="I334" s="151"/>
      <c r="J334" s="151"/>
      <c r="K334" s="174"/>
      <c r="L334" s="73"/>
      <c r="M334" s="73"/>
      <c r="N334" s="152"/>
      <c r="O334" s="152"/>
      <c r="P334" s="151"/>
      <c r="R334" s="26"/>
      <c r="S334" s="27"/>
      <c r="T334" s="27"/>
      <c r="U334" s="26"/>
      <c r="W334" s="26"/>
      <c r="X334" s="27"/>
      <c r="Y334" s="447"/>
      <c r="AA334" s="47"/>
      <c r="AB334" s="53"/>
      <c r="AC334" s="243"/>
      <c r="AD334" s="53"/>
      <c r="AE334" s="28"/>
      <c r="AF334" s="29"/>
      <c r="AG334" s="259"/>
      <c r="AH334" s="29"/>
      <c r="AI334" s="48"/>
      <c r="AJ334" s="58"/>
      <c r="AK334" s="275"/>
      <c r="AL334" s="58"/>
      <c r="AM334" s="50"/>
      <c r="AN334" s="59"/>
      <c r="AO334" s="294"/>
      <c r="AP334" s="59"/>
      <c r="AQ334" s="49"/>
      <c r="AR334" s="60"/>
      <c r="AS334" s="313"/>
      <c r="AT334" s="60"/>
      <c r="AU334" s="52"/>
      <c r="AV334" s="61"/>
      <c r="AW334" s="332"/>
      <c r="AX334" s="61"/>
      <c r="AY334" s="51"/>
      <c r="AZ334" s="62"/>
      <c r="BA334" s="351"/>
      <c r="BB334" s="62"/>
      <c r="BC334" s="30"/>
      <c r="BD334" s="31"/>
      <c r="BE334" s="370"/>
      <c r="BF334" s="31"/>
      <c r="BH334" s="393"/>
      <c r="BI334" s="65"/>
      <c r="BJ334" s="65"/>
      <c r="BK334" s="65"/>
      <c r="BL334" s="65"/>
      <c r="BM334" s="65"/>
      <c r="BN334" s="65"/>
      <c r="BO334" s="65"/>
      <c r="BP334" s="65"/>
      <c r="BQ334" s="65"/>
      <c r="BR334" s="65"/>
      <c r="BS334" s="65"/>
      <c r="BT334" s="65"/>
    </row>
    <row r="335" spans="6:72" s="21" customFormat="1">
      <c r="F335" s="150"/>
      <c r="G335" s="151"/>
      <c r="H335" s="151"/>
      <c r="I335" s="151"/>
      <c r="J335" s="151"/>
      <c r="K335" s="174"/>
      <c r="L335" s="73"/>
      <c r="M335" s="73"/>
      <c r="N335" s="152"/>
      <c r="O335" s="152"/>
      <c r="P335" s="151"/>
      <c r="R335" s="26"/>
      <c r="S335" s="27"/>
      <c r="T335" s="27"/>
      <c r="U335" s="26"/>
      <c r="W335" s="26"/>
      <c r="X335" s="27"/>
      <c r="Y335" s="447"/>
      <c r="AA335" s="47"/>
      <c r="AB335" s="53"/>
      <c r="AC335" s="243"/>
      <c r="AD335" s="53"/>
      <c r="AE335" s="28"/>
      <c r="AF335" s="29"/>
      <c r="AG335" s="259"/>
      <c r="AH335" s="29"/>
      <c r="AI335" s="48"/>
      <c r="AJ335" s="58"/>
      <c r="AK335" s="275"/>
      <c r="AL335" s="58"/>
      <c r="AM335" s="50"/>
      <c r="AN335" s="59"/>
      <c r="AO335" s="294"/>
      <c r="AP335" s="59"/>
      <c r="AQ335" s="49"/>
      <c r="AR335" s="60"/>
      <c r="AS335" s="313"/>
      <c r="AT335" s="60"/>
      <c r="AU335" s="52"/>
      <c r="AV335" s="61"/>
      <c r="AW335" s="332"/>
      <c r="AX335" s="61"/>
      <c r="AY335" s="51"/>
      <c r="AZ335" s="62"/>
      <c r="BA335" s="351"/>
      <c r="BB335" s="62"/>
      <c r="BC335" s="30"/>
      <c r="BD335" s="31"/>
      <c r="BE335" s="370"/>
      <c r="BF335" s="31"/>
      <c r="BH335" s="393"/>
      <c r="BI335" s="65"/>
      <c r="BJ335" s="65"/>
      <c r="BK335" s="65"/>
      <c r="BL335" s="65"/>
      <c r="BM335" s="65"/>
      <c r="BN335" s="65"/>
      <c r="BO335" s="65"/>
      <c r="BP335" s="65"/>
      <c r="BQ335" s="65"/>
      <c r="BR335" s="65"/>
      <c r="BS335" s="65"/>
      <c r="BT335" s="65"/>
    </row>
    <row r="336" spans="6:72" s="21" customFormat="1">
      <c r="F336" s="150"/>
      <c r="G336" s="151"/>
      <c r="H336" s="151"/>
      <c r="I336" s="151"/>
      <c r="J336" s="151"/>
      <c r="K336" s="174"/>
      <c r="L336" s="73"/>
      <c r="M336" s="73"/>
      <c r="N336" s="152"/>
      <c r="O336" s="152"/>
      <c r="P336" s="151"/>
      <c r="R336" s="26"/>
      <c r="S336" s="27"/>
      <c r="T336" s="27"/>
      <c r="U336" s="26"/>
      <c r="W336" s="26"/>
      <c r="X336" s="27"/>
      <c r="Y336" s="447"/>
      <c r="AA336" s="47"/>
      <c r="AB336" s="53"/>
      <c r="AC336" s="243"/>
      <c r="AD336" s="53"/>
      <c r="AE336" s="28"/>
      <c r="AF336" s="29"/>
      <c r="AG336" s="259"/>
      <c r="AH336" s="29"/>
      <c r="AI336" s="48"/>
      <c r="AJ336" s="58"/>
      <c r="AK336" s="275"/>
      <c r="AL336" s="58"/>
      <c r="AM336" s="50"/>
      <c r="AN336" s="59"/>
      <c r="AO336" s="294"/>
      <c r="AP336" s="59"/>
      <c r="AQ336" s="49"/>
      <c r="AR336" s="60"/>
      <c r="AS336" s="313"/>
      <c r="AT336" s="60"/>
      <c r="AU336" s="52"/>
      <c r="AV336" s="61"/>
      <c r="AW336" s="332"/>
      <c r="AX336" s="61"/>
      <c r="AY336" s="51"/>
      <c r="AZ336" s="62"/>
      <c r="BA336" s="351"/>
      <c r="BB336" s="62"/>
      <c r="BC336" s="30"/>
      <c r="BD336" s="31"/>
      <c r="BE336" s="370"/>
      <c r="BF336" s="31"/>
      <c r="BH336" s="393"/>
      <c r="BI336" s="65"/>
      <c r="BJ336" s="65"/>
      <c r="BK336" s="65"/>
      <c r="BL336" s="65"/>
      <c r="BM336" s="65"/>
      <c r="BN336" s="65"/>
      <c r="BO336" s="65"/>
      <c r="BP336" s="65"/>
      <c r="BQ336" s="65"/>
      <c r="BR336" s="65"/>
      <c r="BS336" s="65"/>
      <c r="BT336" s="65"/>
    </row>
    <row r="337" spans="6:72" s="21" customFormat="1">
      <c r="F337" s="150"/>
      <c r="G337" s="151"/>
      <c r="H337" s="151"/>
      <c r="I337" s="151"/>
      <c r="J337" s="151"/>
      <c r="K337" s="174"/>
      <c r="L337" s="73"/>
      <c r="M337" s="73"/>
      <c r="N337" s="152"/>
      <c r="O337" s="152"/>
      <c r="P337" s="151"/>
      <c r="R337" s="26"/>
      <c r="S337" s="27"/>
      <c r="T337" s="27"/>
      <c r="U337" s="26"/>
      <c r="W337" s="26"/>
      <c r="X337" s="27"/>
      <c r="Y337" s="447"/>
      <c r="AA337" s="47"/>
      <c r="AB337" s="53"/>
      <c r="AC337" s="243"/>
      <c r="AD337" s="53"/>
      <c r="AE337" s="28"/>
      <c r="AF337" s="29"/>
      <c r="AG337" s="259"/>
      <c r="AH337" s="29"/>
      <c r="AI337" s="48"/>
      <c r="AJ337" s="58"/>
      <c r="AK337" s="275"/>
      <c r="AL337" s="58"/>
      <c r="AM337" s="50"/>
      <c r="AN337" s="59"/>
      <c r="AO337" s="294"/>
      <c r="AP337" s="59"/>
      <c r="AQ337" s="49"/>
      <c r="AR337" s="60"/>
      <c r="AS337" s="313"/>
      <c r="AT337" s="60"/>
      <c r="AU337" s="52"/>
      <c r="AV337" s="61"/>
      <c r="AW337" s="332"/>
      <c r="AX337" s="61"/>
      <c r="AY337" s="51"/>
      <c r="AZ337" s="62"/>
      <c r="BA337" s="351"/>
      <c r="BB337" s="62"/>
      <c r="BC337" s="30"/>
      <c r="BD337" s="31"/>
      <c r="BE337" s="370"/>
      <c r="BF337" s="31"/>
      <c r="BH337" s="393"/>
      <c r="BI337" s="65"/>
      <c r="BJ337" s="65"/>
      <c r="BK337" s="65"/>
      <c r="BL337" s="65"/>
      <c r="BM337" s="65"/>
      <c r="BN337" s="65"/>
      <c r="BO337" s="65"/>
      <c r="BP337" s="65"/>
      <c r="BQ337" s="65"/>
      <c r="BR337" s="65"/>
      <c r="BS337" s="65"/>
      <c r="BT337" s="65"/>
    </row>
    <row r="338" spans="6:72" s="21" customFormat="1">
      <c r="F338" s="150"/>
      <c r="G338" s="151"/>
      <c r="H338" s="151"/>
      <c r="I338" s="151"/>
      <c r="J338" s="151"/>
      <c r="K338" s="174"/>
      <c r="L338" s="73"/>
      <c r="M338" s="73"/>
      <c r="N338" s="152"/>
      <c r="O338" s="152"/>
      <c r="P338" s="151"/>
      <c r="R338" s="26"/>
      <c r="S338" s="27"/>
      <c r="T338" s="27"/>
      <c r="U338" s="26"/>
      <c r="W338" s="26"/>
      <c r="X338" s="27"/>
      <c r="Y338" s="447"/>
      <c r="AA338" s="47"/>
      <c r="AB338" s="53"/>
      <c r="AC338" s="243"/>
      <c r="AD338" s="53"/>
      <c r="AE338" s="28"/>
      <c r="AF338" s="29"/>
      <c r="AG338" s="259"/>
      <c r="AH338" s="29"/>
      <c r="AI338" s="48"/>
      <c r="AJ338" s="58"/>
      <c r="AK338" s="275"/>
      <c r="AL338" s="58"/>
      <c r="AM338" s="50"/>
      <c r="AN338" s="59"/>
      <c r="AO338" s="294"/>
      <c r="AP338" s="59"/>
      <c r="AQ338" s="49"/>
      <c r="AR338" s="60"/>
      <c r="AS338" s="313"/>
      <c r="AT338" s="60"/>
      <c r="AU338" s="52"/>
      <c r="AV338" s="61"/>
      <c r="AW338" s="332"/>
      <c r="AX338" s="61"/>
      <c r="AY338" s="51"/>
      <c r="AZ338" s="62"/>
      <c r="BA338" s="351"/>
      <c r="BB338" s="62"/>
      <c r="BC338" s="30"/>
      <c r="BD338" s="31"/>
      <c r="BE338" s="370"/>
      <c r="BF338" s="31"/>
      <c r="BH338" s="393"/>
      <c r="BI338" s="65"/>
      <c r="BJ338" s="65"/>
      <c r="BK338" s="65"/>
      <c r="BL338" s="65"/>
      <c r="BM338" s="65"/>
      <c r="BN338" s="65"/>
      <c r="BO338" s="65"/>
      <c r="BP338" s="65"/>
      <c r="BQ338" s="65"/>
      <c r="BR338" s="65"/>
      <c r="BS338" s="65"/>
      <c r="BT338" s="65"/>
    </row>
    <row r="339" spans="6:72" s="21" customFormat="1">
      <c r="F339" s="150"/>
      <c r="G339" s="151"/>
      <c r="H339" s="151"/>
      <c r="I339" s="151"/>
      <c r="J339" s="151"/>
      <c r="K339" s="174"/>
      <c r="L339" s="73"/>
      <c r="M339" s="73"/>
      <c r="N339" s="152"/>
      <c r="O339" s="152"/>
      <c r="P339" s="151"/>
      <c r="R339" s="26"/>
      <c r="S339" s="27"/>
      <c r="T339" s="27"/>
      <c r="U339" s="26"/>
      <c r="W339" s="26"/>
      <c r="X339" s="27"/>
      <c r="Y339" s="447"/>
      <c r="AA339" s="47"/>
      <c r="AB339" s="53"/>
      <c r="AC339" s="243"/>
      <c r="AD339" s="53"/>
      <c r="AE339" s="28"/>
      <c r="AF339" s="29"/>
      <c r="AG339" s="259"/>
      <c r="AH339" s="29"/>
      <c r="AI339" s="48"/>
      <c r="AJ339" s="58"/>
      <c r="AK339" s="275"/>
      <c r="AL339" s="58"/>
      <c r="AM339" s="50"/>
      <c r="AN339" s="59"/>
      <c r="AO339" s="294"/>
      <c r="AP339" s="59"/>
      <c r="AQ339" s="49"/>
      <c r="AR339" s="60"/>
      <c r="AS339" s="313"/>
      <c r="AT339" s="60"/>
      <c r="AU339" s="52"/>
      <c r="AV339" s="61"/>
      <c r="AW339" s="332"/>
      <c r="AX339" s="61"/>
      <c r="AY339" s="51"/>
      <c r="AZ339" s="62"/>
      <c r="BA339" s="351"/>
      <c r="BB339" s="62"/>
      <c r="BC339" s="30"/>
      <c r="BD339" s="31"/>
      <c r="BE339" s="370"/>
      <c r="BF339" s="31"/>
      <c r="BH339" s="393"/>
      <c r="BI339" s="65"/>
      <c r="BJ339" s="65"/>
      <c r="BK339" s="65"/>
      <c r="BL339" s="65"/>
      <c r="BM339" s="65"/>
      <c r="BN339" s="65"/>
      <c r="BO339" s="65"/>
      <c r="BP339" s="65"/>
      <c r="BQ339" s="65"/>
      <c r="BR339" s="65"/>
      <c r="BS339" s="65"/>
      <c r="BT339" s="65"/>
    </row>
    <row r="340" spans="6:72" s="21" customFormat="1">
      <c r="F340" s="150"/>
      <c r="G340" s="151"/>
      <c r="H340" s="151"/>
      <c r="I340" s="151"/>
      <c r="J340" s="151"/>
      <c r="K340" s="174"/>
      <c r="L340" s="73"/>
      <c r="M340" s="73"/>
      <c r="N340" s="152"/>
      <c r="O340" s="152"/>
      <c r="P340" s="151"/>
      <c r="R340" s="26"/>
      <c r="S340" s="27"/>
      <c r="T340" s="27"/>
      <c r="U340" s="26"/>
      <c r="W340" s="26"/>
      <c r="X340" s="27"/>
      <c r="Y340" s="447"/>
      <c r="AA340" s="47"/>
      <c r="AB340" s="53"/>
      <c r="AC340" s="243"/>
      <c r="AD340" s="53"/>
      <c r="AE340" s="28"/>
      <c r="AF340" s="29"/>
      <c r="AG340" s="259"/>
      <c r="AH340" s="29"/>
      <c r="AI340" s="48"/>
      <c r="AJ340" s="58"/>
      <c r="AK340" s="275"/>
      <c r="AL340" s="58"/>
      <c r="AM340" s="50"/>
      <c r="AN340" s="59"/>
      <c r="AO340" s="294"/>
      <c r="AP340" s="59"/>
      <c r="AQ340" s="49"/>
      <c r="AR340" s="60"/>
      <c r="AS340" s="313"/>
      <c r="AT340" s="60"/>
      <c r="AU340" s="52"/>
      <c r="AV340" s="61"/>
      <c r="AW340" s="332"/>
      <c r="AX340" s="61"/>
      <c r="AY340" s="51"/>
      <c r="AZ340" s="62"/>
      <c r="BA340" s="351"/>
      <c r="BB340" s="62"/>
      <c r="BC340" s="30"/>
      <c r="BD340" s="31"/>
      <c r="BE340" s="370"/>
      <c r="BF340" s="31"/>
      <c r="BH340" s="393"/>
      <c r="BI340" s="65"/>
      <c r="BJ340" s="65"/>
      <c r="BK340" s="65"/>
      <c r="BL340" s="65"/>
      <c r="BM340" s="65"/>
      <c r="BN340" s="65"/>
      <c r="BO340" s="65"/>
      <c r="BP340" s="65"/>
      <c r="BQ340" s="65"/>
      <c r="BR340" s="65"/>
      <c r="BS340" s="65"/>
      <c r="BT340" s="65"/>
    </row>
    <row r="341" spans="6:72" s="21" customFormat="1">
      <c r="F341" s="150"/>
      <c r="G341" s="151"/>
      <c r="H341" s="151"/>
      <c r="I341" s="151"/>
      <c r="J341" s="151"/>
      <c r="K341" s="174"/>
      <c r="L341" s="73"/>
      <c r="M341" s="73"/>
      <c r="N341" s="152"/>
      <c r="O341" s="152"/>
      <c r="P341" s="151"/>
      <c r="R341" s="26"/>
      <c r="S341" s="27"/>
      <c r="T341" s="27"/>
      <c r="U341" s="26"/>
      <c r="W341" s="26"/>
      <c r="X341" s="27"/>
      <c r="Y341" s="447"/>
      <c r="AA341" s="47"/>
      <c r="AB341" s="53"/>
      <c r="AC341" s="243"/>
      <c r="AD341" s="53"/>
      <c r="AE341" s="28"/>
      <c r="AF341" s="29"/>
      <c r="AG341" s="259"/>
      <c r="AH341" s="29"/>
      <c r="AI341" s="48"/>
      <c r="AJ341" s="58"/>
      <c r="AK341" s="275"/>
      <c r="AL341" s="58"/>
      <c r="AM341" s="50"/>
      <c r="AN341" s="59"/>
      <c r="AO341" s="294"/>
      <c r="AP341" s="59"/>
      <c r="AQ341" s="49"/>
      <c r="AR341" s="60"/>
      <c r="AS341" s="313"/>
      <c r="AT341" s="60"/>
      <c r="AU341" s="52"/>
      <c r="AV341" s="61"/>
      <c r="AW341" s="332"/>
      <c r="AX341" s="61"/>
      <c r="AY341" s="51"/>
      <c r="AZ341" s="62"/>
      <c r="BA341" s="351"/>
      <c r="BB341" s="62"/>
      <c r="BC341" s="30"/>
      <c r="BD341" s="31"/>
      <c r="BE341" s="370"/>
      <c r="BF341" s="31"/>
      <c r="BH341" s="393"/>
      <c r="BI341" s="65"/>
      <c r="BJ341" s="65"/>
      <c r="BK341" s="65"/>
      <c r="BL341" s="65"/>
      <c r="BM341" s="65"/>
      <c r="BN341" s="65"/>
      <c r="BO341" s="65"/>
      <c r="BP341" s="65"/>
      <c r="BQ341" s="65"/>
      <c r="BR341" s="65"/>
      <c r="BS341" s="65"/>
      <c r="BT341" s="65"/>
    </row>
    <row r="342" spans="6:72" s="21" customFormat="1">
      <c r="F342" s="150"/>
      <c r="G342" s="151"/>
      <c r="H342" s="151"/>
      <c r="I342" s="151"/>
      <c r="J342" s="151"/>
      <c r="K342" s="174"/>
      <c r="L342" s="73"/>
      <c r="M342" s="73"/>
      <c r="N342" s="152"/>
      <c r="O342" s="152"/>
      <c r="P342" s="151"/>
      <c r="R342" s="26"/>
      <c r="S342" s="27"/>
      <c r="T342" s="27"/>
      <c r="U342" s="26"/>
      <c r="W342" s="26"/>
      <c r="X342" s="27"/>
      <c r="Y342" s="447"/>
      <c r="AA342" s="47"/>
      <c r="AB342" s="53"/>
      <c r="AC342" s="243"/>
      <c r="AD342" s="53"/>
      <c r="AE342" s="28"/>
      <c r="AF342" s="29"/>
      <c r="AG342" s="259"/>
      <c r="AH342" s="29"/>
      <c r="AI342" s="48"/>
      <c r="AJ342" s="58"/>
      <c r="AK342" s="275"/>
      <c r="AL342" s="58"/>
      <c r="AM342" s="50"/>
      <c r="AN342" s="59"/>
      <c r="AO342" s="294"/>
      <c r="AP342" s="59"/>
      <c r="AQ342" s="49"/>
      <c r="AR342" s="60"/>
      <c r="AS342" s="313"/>
      <c r="AT342" s="60"/>
      <c r="AU342" s="52"/>
      <c r="AV342" s="61"/>
      <c r="AW342" s="332"/>
      <c r="AX342" s="61"/>
      <c r="AY342" s="51"/>
      <c r="AZ342" s="62"/>
      <c r="BA342" s="351"/>
      <c r="BB342" s="62"/>
      <c r="BC342" s="30"/>
      <c r="BD342" s="31"/>
      <c r="BE342" s="370"/>
      <c r="BF342" s="31"/>
      <c r="BH342" s="393"/>
      <c r="BI342" s="65"/>
      <c r="BJ342" s="65"/>
      <c r="BK342" s="65"/>
      <c r="BL342" s="65"/>
      <c r="BM342" s="65"/>
      <c r="BN342" s="65"/>
      <c r="BO342" s="65"/>
      <c r="BP342" s="65"/>
      <c r="BQ342" s="65"/>
      <c r="BR342" s="65"/>
      <c r="BS342" s="65"/>
      <c r="BT342" s="65"/>
    </row>
    <row r="343" spans="6:72" s="21" customFormat="1">
      <c r="F343" s="150"/>
      <c r="G343" s="151"/>
      <c r="H343" s="151"/>
      <c r="I343" s="151"/>
      <c r="J343" s="151"/>
      <c r="K343" s="174"/>
      <c r="L343" s="73"/>
      <c r="M343" s="73"/>
      <c r="N343" s="152"/>
      <c r="O343" s="152"/>
      <c r="P343" s="151"/>
      <c r="R343" s="26"/>
      <c r="S343" s="27"/>
      <c r="T343" s="27"/>
      <c r="U343" s="26"/>
      <c r="W343" s="26"/>
      <c r="X343" s="27"/>
      <c r="Y343" s="447"/>
      <c r="AA343" s="47"/>
      <c r="AB343" s="53"/>
      <c r="AC343" s="243"/>
      <c r="AD343" s="53"/>
      <c r="AE343" s="28"/>
      <c r="AF343" s="29"/>
      <c r="AG343" s="259"/>
      <c r="AH343" s="29"/>
      <c r="AI343" s="48"/>
      <c r="AJ343" s="58"/>
      <c r="AK343" s="275"/>
      <c r="AL343" s="58"/>
      <c r="AM343" s="50"/>
      <c r="AN343" s="59"/>
      <c r="AO343" s="294"/>
      <c r="AP343" s="59"/>
      <c r="AQ343" s="49"/>
      <c r="AR343" s="60"/>
      <c r="AS343" s="313"/>
      <c r="AT343" s="60"/>
      <c r="AU343" s="52"/>
      <c r="AV343" s="61"/>
      <c r="AW343" s="332"/>
      <c r="AX343" s="61"/>
      <c r="AY343" s="51"/>
      <c r="AZ343" s="62"/>
      <c r="BA343" s="351"/>
      <c r="BB343" s="62"/>
      <c r="BC343" s="30"/>
      <c r="BD343" s="31"/>
      <c r="BE343" s="370"/>
      <c r="BF343" s="31"/>
      <c r="BH343" s="393"/>
      <c r="BI343" s="65"/>
      <c r="BJ343" s="65"/>
      <c r="BK343" s="65"/>
      <c r="BL343" s="65"/>
      <c r="BM343" s="65"/>
      <c r="BN343" s="65"/>
      <c r="BO343" s="65"/>
      <c r="BP343" s="65"/>
      <c r="BQ343" s="65"/>
      <c r="BR343" s="65"/>
      <c r="BS343" s="65"/>
      <c r="BT343" s="65"/>
    </row>
    <row r="344" spans="6:72" s="21" customFormat="1">
      <c r="F344" s="150"/>
      <c r="G344" s="151"/>
      <c r="H344" s="151"/>
      <c r="I344" s="151"/>
      <c r="J344" s="151"/>
      <c r="K344" s="174"/>
      <c r="L344" s="73"/>
      <c r="M344" s="73"/>
      <c r="N344" s="152"/>
      <c r="O344" s="152"/>
      <c r="P344" s="151"/>
      <c r="R344" s="26"/>
      <c r="S344" s="27"/>
      <c r="T344" s="27"/>
      <c r="U344" s="26"/>
      <c r="W344" s="26"/>
      <c r="X344" s="27"/>
      <c r="Y344" s="26"/>
      <c r="AA344" s="47"/>
      <c r="AB344" s="53"/>
      <c r="AC344" s="243"/>
      <c r="AD344" s="53"/>
      <c r="AE344" s="28"/>
      <c r="AF344" s="29"/>
      <c r="AG344" s="259"/>
      <c r="AH344" s="29"/>
      <c r="AI344" s="48"/>
      <c r="AJ344" s="58"/>
      <c r="AK344" s="275"/>
      <c r="AL344" s="58"/>
      <c r="AM344" s="50"/>
      <c r="AN344" s="59"/>
      <c r="AO344" s="294"/>
      <c r="AP344" s="59"/>
      <c r="AQ344" s="49"/>
      <c r="AR344" s="60"/>
      <c r="AS344" s="313"/>
      <c r="AT344" s="60"/>
      <c r="AU344" s="52"/>
      <c r="AV344" s="61"/>
      <c r="AW344" s="332"/>
      <c r="AX344" s="61"/>
      <c r="AY344" s="51"/>
      <c r="AZ344" s="62"/>
      <c r="BA344" s="351"/>
      <c r="BB344" s="62"/>
      <c r="BC344" s="30"/>
      <c r="BD344" s="31"/>
      <c r="BE344" s="370"/>
      <c r="BF344" s="31"/>
      <c r="BH344" s="393"/>
      <c r="BI344" s="65"/>
      <c r="BJ344" s="65"/>
      <c r="BK344" s="65"/>
      <c r="BL344" s="65"/>
      <c r="BM344" s="65"/>
      <c r="BN344" s="65"/>
      <c r="BO344" s="65"/>
      <c r="BP344" s="65"/>
      <c r="BQ344" s="65"/>
      <c r="BR344" s="65"/>
      <c r="BS344" s="65"/>
      <c r="BT344" s="65"/>
    </row>
    <row r="345" spans="6:72" s="21" customFormat="1">
      <c r="F345" s="150"/>
      <c r="G345" s="151"/>
      <c r="H345" s="151"/>
      <c r="I345" s="151"/>
      <c r="J345" s="151"/>
      <c r="K345" s="174"/>
      <c r="L345" s="73"/>
      <c r="M345" s="73"/>
      <c r="N345" s="152"/>
      <c r="O345" s="152"/>
      <c r="P345" s="151"/>
      <c r="R345" s="26"/>
      <c r="S345" s="27"/>
      <c r="T345" s="27"/>
      <c r="U345" s="26"/>
      <c r="W345" s="26"/>
      <c r="X345" s="27"/>
      <c r="Y345" s="26"/>
      <c r="AA345" s="47"/>
      <c r="AB345" s="53"/>
      <c r="AC345" s="243"/>
      <c r="AD345" s="53"/>
      <c r="AE345" s="28"/>
      <c r="AF345" s="29"/>
      <c r="AG345" s="259"/>
      <c r="AH345" s="29"/>
      <c r="AI345" s="48"/>
      <c r="AJ345" s="58"/>
      <c r="AK345" s="275"/>
      <c r="AL345" s="58"/>
      <c r="AM345" s="50"/>
      <c r="AN345" s="59"/>
      <c r="AO345" s="294"/>
      <c r="AP345" s="59"/>
      <c r="AQ345" s="49"/>
      <c r="AR345" s="60"/>
      <c r="AS345" s="313"/>
      <c r="AT345" s="60"/>
      <c r="AU345" s="52"/>
      <c r="AV345" s="61"/>
      <c r="AW345" s="332"/>
      <c r="AX345" s="61"/>
      <c r="AY345" s="51"/>
      <c r="AZ345" s="62"/>
      <c r="BA345" s="351"/>
      <c r="BB345" s="62"/>
      <c r="BC345" s="30"/>
      <c r="BD345" s="31"/>
      <c r="BE345" s="370"/>
      <c r="BF345" s="31"/>
      <c r="BH345" s="393"/>
      <c r="BI345" s="65"/>
      <c r="BJ345" s="65"/>
      <c r="BK345" s="65"/>
      <c r="BL345" s="65"/>
      <c r="BM345" s="65"/>
      <c r="BN345" s="65"/>
      <c r="BO345" s="65"/>
      <c r="BP345" s="65"/>
      <c r="BQ345" s="65"/>
      <c r="BR345" s="65"/>
      <c r="BS345" s="65"/>
      <c r="BT345" s="65"/>
    </row>
  </sheetData>
  <sheetProtection formatCells="0" formatColumns="0" formatRows="0" insertColumns="0" insertRows="0" insertHyperlinks="0" deleteColumns="0" deleteRows="0" sort="0" autoFilter="0" pivotTables="0"/>
  <mergeCells count="1701">
    <mergeCell ref="P240:P242"/>
    <mergeCell ref="K221:K223"/>
    <mergeCell ref="L221:L223"/>
    <mergeCell ref="M221:M223"/>
    <mergeCell ref="N221:N223"/>
    <mergeCell ref="O221:O223"/>
    <mergeCell ref="P221:P223"/>
    <mergeCell ref="A233:A235"/>
    <mergeCell ref="B233:B235"/>
    <mergeCell ref="D233:D235"/>
    <mergeCell ref="G233:G235"/>
    <mergeCell ref="H233:J235"/>
    <mergeCell ref="K233:K235"/>
    <mergeCell ref="L233:L235"/>
    <mergeCell ref="M233:M235"/>
    <mergeCell ref="N233:N235"/>
    <mergeCell ref="O233:O235"/>
    <mergeCell ref="P233:P235"/>
    <mergeCell ref="H240:J242"/>
    <mergeCell ref="K240:K242"/>
    <mergeCell ref="L240:L242"/>
    <mergeCell ref="M240:M242"/>
    <mergeCell ref="N240:N242"/>
    <mergeCell ref="O240:O242"/>
    <mergeCell ref="F221:F222"/>
    <mergeCell ref="A221:A223"/>
    <mergeCell ref="B221:B223"/>
    <mergeCell ref="D221:D223"/>
    <mergeCell ref="G221:G223"/>
    <mergeCell ref="H221:J223"/>
    <mergeCell ref="A190:A192"/>
    <mergeCell ref="B190:B192"/>
    <mergeCell ref="D190:D192"/>
    <mergeCell ref="G190:G192"/>
    <mergeCell ref="H190:J192"/>
    <mergeCell ref="K190:K192"/>
    <mergeCell ref="L190:L192"/>
    <mergeCell ref="M190:M192"/>
    <mergeCell ref="N190:N192"/>
    <mergeCell ref="O190:O192"/>
    <mergeCell ref="P190:P192"/>
    <mergeCell ref="A201:A203"/>
    <mergeCell ref="B201:B203"/>
    <mergeCell ref="D201:D203"/>
    <mergeCell ref="G201:G203"/>
    <mergeCell ref="H201:J203"/>
    <mergeCell ref="K201:K203"/>
    <mergeCell ref="L201:L203"/>
    <mergeCell ref="M201:M203"/>
    <mergeCell ref="N201:N203"/>
    <mergeCell ref="O201:O203"/>
    <mergeCell ref="P201:P203"/>
    <mergeCell ref="A193:A197"/>
    <mergeCell ref="B193:B197"/>
    <mergeCell ref="D193:D197"/>
    <mergeCell ref="F193:F197"/>
    <mergeCell ref="G193:G197"/>
    <mergeCell ref="H194:J194"/>
    <mergeCell ref="H195:J195"/>
    <mergeCell ref="H196:J196"/>
    <mergeCell ref="H197:J197"/>
    <mergeCell ref="A181:A183"/>
    <mergeCell ref="B181:B183"/>
    <mergeCell ref="D181:D183"/>
    <mergeCell ref="G181:G183"/>
    <mergeCell ref="H181:J183"/>
    <mergeCell ref="K181:K183"/>
    <mergeCell ref="L181:L183"/>
    <mergeCell ref="M181:M183"/>
    <mergeCell ref="N181:N183"/>
    <mergeCell ref="O181:O183"/>
    <mergeCell ref="P181:P183"/>
    <mergeCell ref="A174:A177"/>
    <mergeCell ref="B174:B177"/>
    <mergeCell ref="D174:D177"/>
    <mergeCell ref="F174:F177"/>
    <mergeCell ref="G174:G177"/>
    <mergeCell ref="H174:J174"/>
    <mergeCell ref="H175:J175"/>
    <mergeCell ref="H176:J176"/>
    <mergeCell ref="H177:J177"/>
    <mergeCell ref="M131:M133"/>
    <mergeCell ref="N131:N133"/>
    <mergeCell ref="O131:O133"/>
    <mergeCell ref="P131:P133"/>
    <mergeCell ref="A134:A146"/>
    <mergeCell ref="B134:B146"/>
    <mergeCell ref="D134:D146"/>
    <mergeCell ref="F134:F146"/>
    <mergeCell ref="G134:G146"/>
    <mergeCell ref="H134:J134"/>
    <mergeCell ref="H135:J135"/>
    <mergeCell ref="A171:A173"/>
    <mergeCell ref="B171:B173"/>
    <mergeCell ref="D171:D173"/>
    <mergeCell ref="G171:G173"/>
    <mergeCell ref="H171:J173"/>
    <mergeCell ref="K171:K173"/>
    <mergeCell ref="L171:L173"/>
    <mergeCell ref="M171:M173"/>
    <mergeCell ref="N171:N173"/>
    <mergeCell ref="O171:O173"/>
    <mergeCell ref="P171:P173"/>
    <mergeCell ref="F4:F21"/>
    <mergeCell ref="C1:C3"/>
    <mergeCell ref="C4:C21"/>
    <mergeCell ref="C28:C30"/>
    <mergeCell ref="A49:A51"/>
    <mergeCell ref="B49:B51"/>
    <mergeCell ref="D49:D51"/>
    <mergeCell ref="G49:G51"/>
    <mergeCell ref="H49:J51"/>
    <mergeCell ref="K49:K51"/>
    <mergeCell ref="L49:L51"/>
    <mergeCell ref="M49:M51"/>
    <mergeCell ref="N49:N51"/>
    <mergeCell ref="O49:O51"/>
    <mergeCell ref="P49:P51"/>
    <mergeCell ref="A76:A78"/>
    <mergeCell ref="B76:B78"/>
    <mergeCell ref="D76:D78"/>
    <mergeCell ref="G76:G78"/>
    <mergeCell ref="H76:J78"/>
    <mergeCell ref="K76:K78"/>
    <mergeCell ref="L76:L78"/>
    <mergeCell ref="M76:M78"/>
    <mergeCell ref="N76:N78"/>
    <mergeCell ref="O76:O78"/>
    <mergeCell ref="P76:P78"/>
    <mergeCell ref="P56:P69"/>
    <mergeCell ref="F49:F50"/>
    <mergeCell ref="G52:G69"/>
    <mergeCell ref="H55:J55"/>
    <mergeCell ref="H56:J56"/>
    <mergeCell ref="BE137:BE143"/>
    <mergeCell ref="BF137:BF143"/>
    <mergeCell ref="BC138:BC143"/>
    <mergeCell ref="BC240:BF240"/>
    <mergeCell ref="BF241:BF242"/>
    <mergeCell ref="BF211:BF212"/>
    <mergeCell ref="BC241:BC242"/>
    <mergeCell ref="A1:A3"/>
    <mergeCell ref="B1:B3"/>
    <mergeCell ref="D1:D3"/>
    <mergeCell ref="G1:G3"/>
    <mergeCell ref="H1:J3"/>
    <mergeCell ref="K1:K3"/>
    <mergeCell ref="L1:L3"/>
    <mergeCell ref="M1:M3"/>
    <mergeCell ref="N1:N3"/>
    <mergeCell ref="O1:O3"/>
    <mergeCell ref="P1:P3"/>
    <mergeCell ref="A28:A30"/>
    <mergeCell ref="B28:B30"/>
    <mergeCell ref="D28:D30"/>
    <mergeCell ref="G28:G30"/>
    <mergeCell ref="H28:J30"/>
    <mergeCell ref="K28:K30"/>
    <mergeCell ref="L28:L30"/>
    <mergeCell ref="M28:M30"/>
    <mergeCell ref="N28:N30"/>
    <mergeCell ref="O28:O30"/>
    <mergeCell ref="P28:P30"/>
    <mergeCell ref="A4:A21"/>
    <mergeCell ref="B4:B21"/>
    <mergeCell ref="D4:D21"/>
    <mergeCell ref="BE77:BE78"/>
    <mergeCell ref="BC82:BC83"/>
    <mergeCell ref="BD82:BD83"/>
    <mergeCell ref="BE82:BE83"/>
    <mergeCell ref="BF82:BF83"/>
    <mergeCell ref="BD84:BD90"/>
    <mergeCell ref="BE182:BE183"/>
    <mergeCell ref="BE191:BE192"/>
    <mergeCell ref="BE202:BE203"/>
    <mergeCell ref="BE211:BE212"/>
    <mergeCell ref="BE222:BE223"/>
    <mergeCell ref="BC224:BC229"/>
    <mergeCell ref="BD224:BD229"/>
    <mergeCell ref="BE224:BE229"/>
    <mergeCell ref="BF224:BF229"/>
    <mergeCell ref="BE234:BE235"/>
    <mergeCell ref="BE241:BE242"/>
    <mergeCell ref="BE98:BE99"/>
    <mergeCell ref="BC101:BC116"/>
    <mergeCell ref="BD101:BD116"/>
    <mergeCell ref="BE101:BE116"/>
    <mergeCell ref="BF101:BF116"/>
    <mergeCell ref="BC117:BC120"/>
    <mergeCell ref="BD117:BD120"/>
    <mergeCell ref="BE117:BE120"/>
    <mergeCell ref="BF117:BF120"/>
    <mergeCell ref="BE132:BE133"/>
    <mergeCell ref="BC135:BC136"/>
    <mergeCell ref="BD135:BD136"/>
    <mergeCell ref="BE135:BE136"/>
    <mergeCell ref="BF135:BF136"/>
    <mergeCell ref="BD137:BD143"/>
    <mergeCell ref="BE2:BE3"/>
    <mergeCell ref="BC8:BC21"/>
    <mergeCell ref="BD8:BD21"/>
    <mergeCell ref="BE8:BE21"/>
    <mergeCell ref="BF8:BF21"/>
    <mergeCell ref="BE29:BE30"/>
    <mergeCell ref="BC34:BC35"/>
    <mergeCell ref="BD34:BD35"/>
    <mergeCell ref="BE34:BE35"/>
    <mergeCell ref="BF34:BF35"/>
    <mergeCell ref="BD36:BD42"/>
    <mergeCell ref="BE36:BE42"/>
    <mergeCell ref="BF36:BF42"/>
    <mergeCell ref="BC37:BC42"/>
    <mergeCell ref="BE50:BE51"/>
    <mergeCell ref="BC56:BC69"/>
    <mergeCell ref="BD56:BD69"/>
    <mergeCell ref="BE56:BE69"/>
    <mergeCell ref="BF56:BF69"/>
    <mergeCell ref="AZ137:AZ143"/>
    <mergeCell ref="BA137:BA143"/>
    <mergeCell ref="BB137:BB143"/>
    <mergeCell ref="AY138:AY143"/>
    <mergeCell ref="AY131:BB131"/>
    <mergeCell ref="BA222:BA223"/>
    <mergeCell ref="AZ222:AZ223"/>
    <mergeCell ref="BB222:BB223"/>
    <mergeCell ref="AY132:AY133"/>
    <mergeCell ref="AY161:BB161"/>
    <mergeCell ref="AZ132:AZ133"/>
    <mergeCell ref="BB132:BB133"/>
    <mergeCell ref="AY224:AY229"/>
    <mergeCell ref="AZ224:AZ229"/>
    <mergeCell ref="BA224:BA229"/>
    <mergeCell ref="BB224:BB229"/>
    <mergeCell ref="BA234:BA235"/>
    <mergeCell ref="BA82:BA83"/>
    <mergeCell ref="BB82:BB83"/>
    <mergeCell ref="AZ84:AZ90"/>
    <mergeCell ref="BA98:BA99"/>
    <mergeCell ref="AY101:AY116"/>
    <mergeCell ref="AZ101:AZ116"/>
    <mergeCell ref="BA101:BA116"/>
    <mergeCell ref="BB101:BB116"/>
    <mergeCell ref="AY117:AY120"/>
    <mergeCell ref="AZ117:AZ120"/>
    <mergeCell ref="BA117:BA120"/>
    <mergeCell ref="BB117:BB120"/>
    <mergeCell ref="BA132:BA133"/>
    <mergeCell ref="AY135:AY136"/>
    <mergeCell ref="AZ135:AZ136"/>
    <mergeCell ref="BA135:BA136"/>
    <mergeCell ref="BB135:BB136"/>
    <mergeCell ref="AV137:AV143"/>
    <mergeCell ref="AW137:AW143"/>
    <mergeCell ref="AX137:AX143"/>
    <mergeCell ref="AU138:AU143"/>
    <mergeCell ref="AU131:AX131"/>
    <mergeCell ref="AX132:AX133"/>
    <mergeCell ref="AX98:AX99"/>
    <mergeCell ref="AX224:AX229"/>
    <mergeCell ref="AW234:AW235"/>
    <mergeCell ref="AW241:AW242"/>
    <mergeCell ref="BA2:BA3"/>
    <mergeCell ref="AY8:AY21"/>
    <mergeCell ref="AZ8:AZ21"/>
    <mergeCell ref="BA8:BA21"/>
    <mergeCell ref="BB8:BB21"/>
    <mergeCell ref="BA29:BA30"/>
    <mergeCell ref="AY34:AY35"/>
    <mergeCell ref="AZ34:AZ35"/>
    <mergeCell ref="BA34:BA35"/>
    <mergeCell ref="BB34:BB35"/>
    <mergeCell ref="AZ36:AZ42"/>
    <mergeCell ref="BA36:BA42"/>
    <mergeCell ref="BB36:BB42"/>
    <mergeCell ref="AY37:AY42"/>
    <mergeCell ref="BA50:BA51"/>
    <mergeCell ref="AY56:AY69"/>
    <mergeCell ref="AZ56:AZ69"/>
    <mergeCell ref="BA56:BA69"/>
    <mergeCell ref="BB56:BB69"/>
    <mergeCell ref="BA77:BA78"/>
    <mergeCell ref="AY82:AY83"/>
    <mergeCell ref="AZ82:AZ83"/>
    <mergeCell ref="AW84:AW90"/>
    <mergeCell ref="AX84:AX90"/>
    <mergeCell ref="AU85:AU90"/>
    <mergeCell ref="AW34:AW35"/>
    <mergeCell ref="AV34:AV35"/>
    <mergeCell ref="AV77:AV78"/>
    <mergeCell ref="AW98:AW99"/>
    <mergeCell ref="AU101:AU116"/>
    <mergeCell ref="AV101:AV116"/>
    <mergeCell ref="AW101:AW116"/>
    <mergeCell ref="AX101:AX116"/>
    <mergeCell ref="AU117:AU120"/>
    <mergeCell ref="AV117:AV120"/>
    <mergeCell ref="AW117:AW120"/>
    <mergeCell ref="AX117:AX120"/>
    <mergeCell ref="AW132:AW133"/>
    <mergeCell ref="AU135:AU136"/>
    <mergeCell ref="AV135:AV136"/>
    <mergeCell ref="AW135:AW136"/>
    <mergeCell ref="AX135:AX136"/>
    <mergeCell ref="AS211:AS212"/>
    <mergeCell ref="AS222:AS223"/>
    <mergeCell ref="AQ224:AQ229"/>
    <mergeCell ref="AR224:AR229"/>
    <mergeCell ref="AS224:AS229"/>
    <mergeCell ref="AT224:AT229"/>
    <mergeCell ref="AR222:AR223"/>
    <mergeCell ref="AT222:AT223"/>
    <mergeCell ref="AQ221:AT221"/>
    <mergeCell ref="AQ211:AQ212"/>
    <mergeCell ref="AR211:AR212"/>
    <mergeCell ref="AT211:AT212"/>
    <mergeCell ref="AQ190:AT190"/>
    <mergeCell ref="AQ182:AQ183"/>
    <mergeCell ref="AR182:AR183"/>
    <mergeCell ref="AT182:AT183"/>
    <mergeCell ref="AX34:AX35"/>
    <mergeCell ref="AV36:AV42"/>
    <mergeCell ref="AW36:AW42"/>
    <mergeCell ref="AX36:AX42"/>
    <mergeCell ref="AU37:AU42"/>
    <mergeCell ref="AW50:AW51"/>
    <mergeCell ref="AU56:AU69"/>
    <mergeCell ref="AV56:AV69"/>
    <mergeCell ref="AW56:AW69"/>
    <mergeCell ref="AX56:AX69"/>
    <mergeCell ref="AW77:AW78"/>
    <mergeCell ref="AU82:AU83"/>
    <mergeCell ref="AV82:AV83"/>
    <mergeCell ref="AW82:AW83"/>
    <mergeCell ref="AX82:AX83"/>
    <mergeCell ref="AV84:AV90"/>
    <mergeCell ref="AS84:AS90"/>
    <mergeCell ref="AT84:AT90"/>
    <mergeCell ref="AQ85:AQ90"/>
    <mergeCell ref="AS98:AS99"/>
    <mergeCell ref="AQ101:AQ116"/>
    <mergeCell ref="AR101:AR116"/>
    <mergeCell ref="AQ135:AQ136"/>
    <mergeCell ref="AR135:AR136"/>
    <mergeCell ref="AS135:AS136"/>
    <mergeCell ref="AT135:AT136"/>
    <mergeCell ref="AR137:AR143"/>
    <mergeCell ref="AS137:AS143"/>
    <mergeCell ref="AT137:AT143"/>
    <mergeCell ref="AQ138:AQ143"/>
    <mergeCell ref="AS151:AS152"/>
    <mergeCell ref="AS162:AS163"/>
    <mergeCell ref="AQ161:AT161"/>
    <mergeCell ref="AS101:AS116"/>
    <mergeCell ref="AT101:AT116"/>
    <mergeCell ref="AQ117:AQ120"/>
    <mergeCell ref="AR117:AR120"/>
    <mergeCell ref="AS117:AS120"/>
    <mergeCell ref="AT117:AT120"/>
    <mergeCell ref="AQ150:AT150"/>
    <mergeCell ref="AQ151:AQ152"/>
    <mergeCell ref="AR151:AR152"/>
    <mergeCell ref="AT151:AT152"/>
    <mergeCell ref="AR132:AR133"/>
    <mergeCell ref="AT132:AT133"/>
    <mergeCell ref="AS132:AS133"/>
    <mergeCell ref="AQ132:AQ133"/>
    <mergeCell ref="AQ131:AT131"/>
    <mergeCell ref="AM221:AP221"/>
    <mergeCell ref="AP211:AP212"/>
    <mergeCell ref="AM211:AM212"/>
    <mergeCell ref="AN211:AN212"/>
    <mergeCell ref="AM190:AP190"/>
    <mergeCell ref="AP182:AP183"/>
    <mergeCell ref="AO241:AO242"/>
    <mergeCell ref="AS2:AS3"/>
    <mergeCell ref="AQ8:AQ21"/>
    <mergeCell ref="AR8:AR21"/>
    <mergeCell ref="AS8:AS21"/>
    <mergeCell ref="AT8:AT21"/>
    <mergeCell ref="AS29:AS30"/>
    <mergeCell ref="AQ34:AQ35"/>
    <mergeCell ref="AR34:AR35"/>
    <mergeCell ref="AS34:AS35"/>
    <mergeCell ref="AT34:AT35"/>
    <mergeCell ref="AR36:AR42"/>
    <mergeCell ref="AS36:AS42"/>
    <mergeCell ref="AT36:AT42"/>
    <mergeCell ref="AQ37:AQ42"/>
    <mergeCell ref="AS50:AS51"/>
    <mergeCell ref="AQ56:AQ69"/>
    <mergeCell ref="AR56:AR69"/>
    <mergeCell ref="AS56:AS69"/>
    <mergeCell ref="AT56:AT69"/>
    <mergeCell ref="AS77:AS78"/>
    <mergeCell ref="AQ82:AQ83"/>
    <mergeCell ref="AR82:AR83"/>
    <mergeCell ref="AS82:AS83"/>
    <mergeCell ref="AT82:AT83"/>
    <mergeCell ref="AR84:AR90"/>
    <mergeCell ref="AN137:AN143"/>
    <mergeCell ref="AO137:AO143"/>
    <mergeCell ref="AP137:AP143"/>
    <mergeCell ref="AM138:AM143"/>
    <mergeCell ref="AO151:AO152"/>
    <mergeCell ref="AO162:AO163"/>
    <mergeCell ref="AO172:AO173"/>
    <mergeCell ref="AO182:AO183"/>
    <mergeCell ref="AP172:AP173"/>
    <mergeCell ref="AM151:AM152"/>
    <mergeCell ref="AN151:AN152"/>
    <mergeCell ref="AP151:AP152"/>
    <mergeCell ref="AO101:AO116"/>
    <mergeCell ref="AP132:AP133"/>
    <mergeCell ref="AM131:AP131"/>
    <mergeCell ref="AO117:AO120"/>
    <mergeCell ref="AP117:AP120"/>
    <mergeCell ref="AO132:AO133"/>
    <mergeCell ref="AP101:AP116"/>
    <mergeCell ref="AM117:AM120"/>
    <mergeCell ref="AN117:AN120"/>
    <mergeCell ref="AM150:AP150"/>
    <mergeCell ref="AP84:AP90"/>
    <mergeCell ref="AM85:AM90"/>
    <mergeCell ref="AO98:AO99"/>
    <mergeCell ref="AL36:AL42"/>
    <mergeCell ref="AI97:AL97"/>
    <mergeCell ref="AL98:AL99"/>
    <mergeCell ref="AJ50:AJ51"/>
    <mergeCell ref="AM76:AP76"/>
    <mergeCell ref="AM77:AM78"/>
    <mergeCell ref="AI37:AI42"/>
    <mergeCell ref="AK50:AK51"/>
    <mergeCell ref="AI56:AI69"/>
    <mergeCell ref="AJ56:AJ69"/>
    <mergeCell ref="AM101:AM116"/>
    <mergeCell ref="AN101:AN116"/>
    <mergeCell ref="AM135:AM136"/>
    <mergeCell ref="AN135:AN136"/>
    <mergeCell ref="AO135:AO136"/>
    <mergeCell ref="AP135:AP136"/>
    <mergeCell ref="AK56:AK69"/>
    <mergeCell ref="AL56:AL69"/>
    <mergeCell ref="AJ82:AJ83"/>
    <mergeCell ref="AK82:AK83"/>
    <mergeCell ref="AL82:AL83"/>
    <mergeCell ref="AK98:AK99"/>
    <mergeCell ref="AI101:AI116"/>
    <mergeCell ref="AJ101:AJ116"/>
    <mergeCell ref="AI132:AI133"/>
    <mergeCell ref="AK101:AK116"/>
    <mergeCell ref="AL101:AL116"/>
    <mergeCell ref="AI131:AL131"/>
    <mergeCell ref="AP34:AP35"/>
    <mergeCell ref="AN36:AN42"/>
    <mergeCell ref="AO36:AO42"/>
    <mergeCell ref="AP36:AP42"/>
    <mergeCell ref="AM37:AM42"/>
    <mergeCell ref="AO50:AO51"/>
    <mergeCell ref="AM56:AM69"/>
    <mergeCell ref="AN56:AN69"/>
    <mergeCell ref="AO56:AO69"/>
    <mergeCell ref="AP56:AP69"/>
    <mergeCell ref="AO77:AO78"/>
    <mergeCell ref="AM82:AM83"/>
    <mergeCell ref="AN82:AN83"/>
    <mergeCell ref="AO82:AO83"/>
    <mergeCell ref="AP82:AP83"/>
    <mergeCell ref="AM49:AP49"/>
    <mergeCell ref="AN77:AN78"/>
    <mergeCell ref="AM50:AM51"/>
    <mergeCell ref="AJ224:AJ229"/>
    <mergeCell ref="AK224:AK229"/>
    <mergeCell ref="AL224:AL229"/>
    <mergeCell ref="AI211:AI212"/>
    <mergeCell ref="AJ211:AJ212"/>
    <mergeCell ref="AL211:AL212"/>
    <mergeCell ref="AI190:AL190"/>
    <mergeCell ref="AK241:AK242"/>
    <mergeCell ref="AO2:AO3"/>
    <mergeCell ref="AM8:AM21"/>
    <mergeCell ref="AN8:AN21"/>
    <mergeCell ref="AO8:AO21"/>
    <mergeCell ref="AN84:AN90"/>
    <mergeCell ref="AO84:AO90"/>
    <mergeCell ref="AO191:AO192"/>
    <mergeCell ref="AO202:AO203"/>
    <mergeCell ref="AO211:AO212"/>
    <mergeCell ref="AO222:AO223"/>
    <mergeCell ref="AM224:AM229"/>
    <mergeCell ref="AN224:AN229"/>
    <mergeCell ref="AO224:AO229"/>
    <mergeCell ref="AJ84:AJ90"/>
    <mergeCell ref="AK84:AK90"/>
    <mergeCell ref="AL84:AL90"/>
    <mergeCell ref="AI85:AI90"/>
    <mergeCell ref="AI82:AI83"/>
    <mergeCell ref="AO29:AO30"/>
    <mergeCell ref="AM34:AM35"/>
    <mergeCell ref="AN34:AN35"/>
    <mergeCell ref="AO34:AO35"/>
    <mergeCell ref="AK172:AK173"/>
    <mergeCell ref="AJ98:AJ99"/>
    <mergeCell ref="AK211:AK212"/>
    <mergeCell ref="AK222:AK223"/>
    <mergeCell ref="AI221:AL221"/>
    <mergeCell ref="AK117:AK120"/>
    <mergeCell ref="AL117:AL120"/>
    <mergeCell ref="AE150:AH150"/>
    <mergeCell ref="AI150:AL150"/>
    <mergeCell ref="AG135:AG136"/>
    <mergeCell ref="AH135:AH136"/>
    <mergeCell ref="AG137:AG143"/>
    <mergeCell ref="AH137:AH143"/>
    <mergeCell ref="AG151:AG152"/>
    <mergeCell ref="AG162:AG163"/>
    <mergeCell ref="AG172:AG173"/>
    <mergeCell ref="AI135:AI136"/>
    <mergeCell ref="AJ135:AJ136"/>
    <mergeCell ref="AK135:AK136"/>
    <mergeCell ref="AL135:AL136"/>
    <mergeCell ref="AJ137:AJ143"/>
    <mergeCell ref="AK151:AK152"/>
    <mergeCell ref="AK162:AK163"/>
    <mergeCell ref="AJ151:AJ152"/>
    <mergeCell ref="AL151:AL152"/>
    <mergeCell ref="AJ117:AJ120"/>
    <mergeCell ref="AH132:AH133"/>
    <mergeCell ref="AL137:AL143"/>
    <mergeCell ref="AI138:AI143"/>
    <mergeCell ref="AE34:AE35"/>
    <mergeCell ref="AF34:AF35"/>
    <mergeCell ref="AG34:AG35"/>
    <mergeCell ref="AH34:AH35"/>
    <mergeCell ref="AF36:AF42"/>
    <mergeCell ref="AG36:AG42"/>
    <mergeCell ref="AH36:AH42"/>
    <mergeCell ref="AE37:AE42"/>
    <mergeCell ref="AG50:AG51"/>
    <mergeCell ref="AE56:AE69"/>
    <mergeCell ref="AF56:AF69"/>
    <mergeCell ref="AG182:AG183"/>
    <mergeCell ref="AG191:AG192"/>
    <mergeCell ref="AG202:AG203"/>
    <mergeCell ref="AG56:AG69"/>
    <mergeCell ref="AH56:AH69"/>
    <mergeCell ref="AG77:AG78"/>
    <mergeCell ref="AE82:AE83"/>
    <mergeCell ref="AF82:AF83"/>
    <mergeCell ref="AG82:AG83"/>
    <mergeCell ref="AH82:AH83"/>
    <mergeCell ref="AF84:AF90"/>
    <mergeCell ref="AG84:AG90"/>
    <mergeCell ref="AE191:AE192"/>
    <mergeCell ref="AF191:AF192"/>
    <mergeCell ref="AH191:AH192"/>
    <mergeCell ref="H214:J214"/>
    <mergeCell ref="H217:J217"/>
    <mergeCell ref="AH101:AH116"/>
    <mergeCell ref="AF137:AF143"/>
    <mergeCell ref="AE138:AE143"/>
    <mergeCell ref="A243:A244"/>
    <mergeCell ref="B243:B244"/>
    <mergeCell ref="D243:D244"/>
    <mergeCell ref="F243:F244"/>
    <mergeCell ref="G243:G244"/>
    <mergeCell ref="H243:J243"/>
    <mergeCell ref="H244:J244"/>
    <mergeCell ref="F240:F241"/>
    <mergeCell ref="Q240:U240"/>
    <mergeCell ref="V240:Y240"/>
    <mergeCell ref="AA240:AD240"/>
    <mergeCell ref="F233:F234"/>
    <mergeCell ref="A213:A217"/>
    <mergeCell ref="AB135:AB136"/>
    <mergeCell ref="AC135:AC136"/>
    <mergeCell ref="H215:J215"/>
    <mergeCell ref="H216:J216"/>
    <mergeCell ref="F131:F132"/>
    <mergeCell ref="H150:J152"/>
    <mergeCell ref="K150:K152"/>
    <mergeCell ref="L150:L152"/>
    <mergeCell ref="M150:M152"/>
    <mergeCell ref="N150:N152"/>
    <mergeCell ref="O150:O152"/>
    <mergeCell ref="P150:P152"/>
    <mergeCell ref="A161:A163"/>
    <mergeCell ref="B161:B163"/>
    <mergeCell ref="AA224:AA229"/>
    <mergeCell ref="AB224:AB229"/>
    <mergeCell ref="AC224:AC229"/>
    <mergeCell ref="AE241:AE242"/>
    <mergeCell ref="AF241:AF242"/>
    <mergeCell ref="AH241:AH242"/>
    <mergeCell ref="AG241:AG242"/>
    <mergeCell ref="A240:A242"/>
    <mergeCell ref="B240:B242"/>
    <mergeCell ref="D240:D242"/>
    <mergeCell ref="G240:G242"/>
    <mergeCell ref="AK137:AK143"/>
    <mergeCell ref="AD135:AD136"/>
    <mergeCell ref="AB137:AB143"/>
    <mergeCell ref="AC151:AC152"/>
    <mergeCell ref="AC162:AC163"/>
    <mergeCell ref="AC172:AC173"/>
    <mergeCell ref="AC182:AC183"/>
    <mergeCell ref="AC191:AC192"/>
    <mergeCell ref="A150:A152"/>
    <mergeCell ref="B150:B152"/>
    <mergeCell ref="D150:D152"/>
    <mergeCell ref="G150:G152"/>
    <mergeCell ref="AA150:AD150"/>
    <mergeCell ref="AA162:AA163"/>
    <mergeCell ref="AC241:AC242"/>
    <mergeCell ref="AE221:AH221"/>
    <mergeCell ref="B213:B217"/>
    <mergeCell ref="D213:D217"/>
    <mergeCell ref="F213:F217"/>
    <mergeCell ref="G213:G217"/>
    <mergeCell ref="H213:J213"/>
    <mergeCell ref="AA28:AD28"/>
    <mergeCell ref="AA76:AD76"/>
    <mergeCell ref="AA77:AA78"/>
    <mergeCell ref="AB77:AB78"/>
    <mergeCell ref="AD77:AD78"/>
    <mergeCell ref="AC29:AC30"/>
    <mergeCell ref="AA34:AA35"/>
    <mergeCell ref="AB34:AB35"/>
    <mergeCell ref="AC34:AC35"/>
    <mergeCell ref="AD34:AD35"/>
    <mergeCell ref="AB36:AB42"/>
    <mergeCell ref="AC36:AC42"/>
    <mergeCell ref="AD36:AD42"/>
    <mergeCell ref="AA37:AA42"/>
    <mergeCell ref="AC50:AC51"/>
    <mergeCell ref="AA56:AA69"/>
    <mergeCell ref="AD82:AD83"/>
    <mergeCell ref="BB241:BB242"/>
    <mergeCell ref="AP241:AP242"/>
    <mergeCell ref="AQ241:AQ242"/>
    <mergeCell ref="AR241:AR242"/>
    <mergeCell ref="AT241:AT242"/>
    <mergeCell ref="AU241:AU242"/>
    <mergeCell ref="AV241:AV242"/>
    <mergeCell ref="Q241:Q242"/>
    <mergeCell ref="R241:R242"/>
    <mergeCell ref="S241:T241"/>
    <mergeCell ref="U241:U242"/>
    <mergeCell ref="V241:V242"/>
    <mergeCell ref="W241:W242"/>
    <mergeCell ref="X241:X242"/>
    <mergeCell ref="Y241:Y242"/>
    <mergeCell ref="Z241:Z242"/>
    <mergeCell ref="AA241:AA242"/>
    <mergeCell ref="AB241:AB242"/>
    <mergeCell ref="AL241:AL242"/>
    <mergeCell ref="AM241:AM242"/>
    <mergeCell ref="AN241:AN242"/>
    <mergeCell ref="AJ241:AJ242"/>
    <mergeCell ref="BA241:BA242"/>
    <mergeCell ref="BD241:BD242"/>
    <mergeCell ref="AI240:AL240"/>
    <mergeCell ref="AM240:AP240"/>
    <mergeCell ref="BF234:BF235"/>
    <mergeCell ref="H236:J236"/>
    <mergeCell ref="AP234:AP235"/>
    <mergeCell ref="AQ234:AQ235"/>
    <mergeCell ref="AR234:AR235"/>
    <mergeCell ref="AT234:AT235"/>
    <mergeCell ref="AU234:AU235"/>
    <mergeCell ref="AV234:AV235"/>
    <mergeCell ref="AX234:AX235"/>
    <mergeCell ref="AY234:AY235"/>
    <mergeCell ref="AZ234:AZ235"/>
    <mergeCell ref="BB234:BB235"/>
    <mergeCell ref="BC234:BC235"/>
    <mergeCell ref="BD234:BD235"/>
    <mergeCell ref="AC234:AC235"/>
    <mergeCell ref="AG234:AG235"/>
    <mergeCell ref="AK234:AK235"/>
    <mergeCell ref="AO234:AO235"/>
    <mergeCell ref="AS234:AS235"/>
    <mergeCell ref="AX241:AX242"/>
    <mergeCell ref="AY241:AY242"/>
    <mergeCell ref="AZ241:AZ242"/>
    <mergeCell ref="AQ240:AT240"/>
    <mergeCell ref="AU240:AX240"/>
    <mergeCell ref="AY240:BB240"/>
    <mergeCell ref="AS241:AS242"/>
    <mergeCell ref="AI241:AI242"/>
    <mergeCell ref="AE240:AH240"/>
    <mergeCell ref="AD241:AD242"/>
    <mergeCell ref="AQ233:AT233"/>
    <mergeCell ref="AU233:AX233"/>
    <mergeCell ref="AY233:BB233"/>
    <mergeCell ref="BC233:BF233"/>
    <mergeCell ref="Q234:Q235"/>
    <mergeCell ref="R234:R235"/>
    <mergeCell ref="S234:T234"/>
    <mergeCell ref="U234:U235"/>
    <mergeCell ref="V234:V235"/>
    <mergeCell ref="W234:W235"/>
    <mergeCell ref="X234:X235"/>
    <mergeCell ref="Y234:Y235"/>
    <mergeCell ref="Z234:Z235"/>
    <mergeCell ref="AA234:AA235"/>
    <mergeCell ref="AB234:AB235"/>
    <mergeCell ref="AD234:AD235"/>
    <mergeCell ref="AE234:AE235"/>
    <mergeCell ref="AF234:AF235"/>
    <mergeCell ref="AH234:AH235"/>
    <mergeCell ref="AI234:AI235"/>
    <mergeCell ref="AJ234:AJ235"/>
    <mergeCell ref="AL234:AL235"/>
    <mergeCell ref="AM234:AM235"/>
    <mergeCell ref="AN234:AN235"/>
    <mergeCell ref="AI233:AL233"/>
    <mergeCell ref="Q233:U233"/>
    <mergeCell ref="V233:Y233"/>
    <mergeCell ref="AA233:AD233"/>
    <mergeCell ref="AE233:AH233"/>
    <mergeCell ref="AM233:AP233"/>
    <mergeCell ref="BC222:BC223"/>
    <mergeCell ref="BD222:BD223"/>
    <mergeCell ref="BF222:BF223"/>
    <mergeCell ref="A224:A229"/>
    <mergeCell ref="B224:B229"/>
    <mergeCell ref="D224:D229"/>
    <mergeCell ref="F224:F229"/>
    <mergeCell ref="G224:G229"/>
    <mergeCell ref="H224:J224"/>
    <mergeCell ref="H225:J225"/>
    <mergeCell ref="H226:J226"/>
    <mergeCell ref="H227:J227"/>
    <mergeCell ref="H229:J229"/>
    <mergeCell ref="H228:J228"/>
    <mergeCell ref="V224:V229"/>
    <mergeCell ref="P224:P229"/>
    <mergeCell ref="W224:W229"/>
    <mergeCell ref="X224:X229"/>
    <mergeCell ref="Y224:Y229"/>
    <mergeCell ref="AG222:AG223"/>
    <mergeCell ref="AE224:AE229"/>
    <mergeCell ref="AF224:AF229"/>
    <mergeCell ref="AG224:AG229"/>
    <mergeCell ref="AH224:AH229"/>
    <mergeCell ref="AI224:AI229"/>
    <mergeCell ref="AP224:AP229"/>
    <mergeCell ref="AW222:AW223"/>
    <mergeCell ref="AU224:AU229"/>
    <mergeCell ref="AV224:AV229"/>
    <mergeCell ref="AD224:AD229"/>
    <mergeCell ref="AW224:AW229"/>
    <mergeCell ref="AC222:AC223"/>
    <mergeCell ref="AU221:AX221"/>
    <mergeCell ref="AY221:BB221"/>
    <mergeCell ref="BC221:BF221"/>
    <mergeCell ref="Q222:Q223"/>
    <mergeCell ref="R222:R223"/>
    <mergeCell ref="S222:T222"/>
    <mergeCell ref="U222:U223"/>
    <mergeCell ref="V222:V223"/>
    <mergeCell ref="W222:W223"/>
    <mergeCell ref="X222:X223"/>
    <mergeCell ref="Y222:Y223"/>
    <mergeCell ref="Z222:Z223"/>
    <mergeCell ref="AA222:AA223"/>
    <mergeCell ref="AB222:AB223"/>
    <mergeCell ref="AD222:AD223"/>
    <mergeCell ref="AE222:AE223"/>
    <mergeCell ref="AF222:AF223"/>
    <mergeCell ref="AH222:AH223"/>
    <mergeCell ref="AI222:AI223"/>
    <mergeCell ref="AJ222:AJ223"/>
    <mergeCell ref="AL222:AL223"/>
    <mergeCell ref="AM222:AM223"/>
    <mergeCell ref="AN222:AN223"/>
    <mergeCell ref="AP222:AP223"/>
    <mergeCell ref="AQ222:AQ223"/>
    <mergeCell ref="Q221:U221"/>
    <mergeCell ref="V221:Y221"/>
    <mergeCell ref="AA221:AD221"/>
    <mergeCell ref="AU222:AU223"/>
    <mergeCell ref="AV222:AV223"/>
    <mergeCell ref="AX222:AX223"/>
    <mergeCell ref="AY222:AY223"/>
    <mergeCell ref="AU132:AU133"/>
    <mergeCell ref="AV132:AV133"/>
    <mergeCell ref="Y82:Y83"/>
    <mergeCell ref="Z50:Z51"/>
    <mergeCell ref="AU211:AU212"/>
    <mergeCell ref="AV211:AV212"/>
    <mergeCell ref="AX211:AX212"/>
    <mergeCell ref="AY211:AY212"/>
    <mergeCell ref="AZ211:AZ212"/>
    <mergeCell ref="BB211:BB212"/>
    <mergeCell ref="BC211:BC212"/>
    <mergeCell ref="BD211:BD212"/>
    <mergeCell ref="AW211:AW212"/>
    <mergeCell ref="BA211:BA212"/>
    <mergeCell ref="F210:F211"/>
    <mergeCell ref="A210:A212"/>
    <mergeCell ref="B210:B212"/>
    <mergeCell ref="D210:D212"/>
    <mergeCell ref="G210:G212"/>
    <mergeCell ref="H210:J212"/>
    <mergeCell ref="K210:K212"/>
    <mergeCell ref="L210:L212"/>
    <mergeCell ref="M210:M212"/>
    <mergeCell ref="N210:N212"/>
    <mergeCell ref="O210:O212"/>
    <mergeCell ref="P210:P212"/>
    <mergeCell ref="AB84:AB90"/>
    <mergeCell ref="AC84:AC90"/>
    <mergeCell ref="AC202:AC203"/>
    <mergeCell ref="AC211:AC212"/>
    <mergeCell ref="AK182:AK183"/>
    <mergeCell ref="AK191:AK192"/>
    <mergeCell ref="AK132:AK133"/>
    <mergeCell ref="AF132:AF133"/>
    <mergeCell ref="Q131:U131"/>
    <mergeCell ref="V131:Y131"/>
    <mergeCell ref="X50:X51"/>
    <mergeCell ref="Y50:Y51"/>
    <mergeCell ref="AI210:AL210"/>
    <mergeCell ref="AM210:AP210"/>
    <mergeCell ref="AQ210:AT210"/>
    <mergeCell ref="AU210:AX210"/>
    <mergeCell ref="AY210:BB210"/>
    <mergeCell ref="BC210:BF210"/>
    <mergeCell ref="Q211:Q212"/>
    <mergeCell ref="R211:R212"/>
    <mergeCell ref="S211:T211"/>
    <mergeCell ref="U211:U212"/>
    <mergeCell ref="V211:V212"/>
    <mergeCell ref="W211:W212"/>
    <mergeCell ref="X211:X212"/>
    <mergeCell ref="Y211:Y212"/>
    <mergeCell ref="Z211:Z212"/>
    <mergeCell ref="AA211:AA212"/>
    <mergeCell ref="AB211:AB212"/>
    <mergeCell ref="AD211:AD212"/>
    <mergeCell ref="AE211:AE212"/>
    <mergeCell ref="AF211:AF212"/>
    <mergeCell ref="AH211:AH212"/>
    <mergeCell ref="AG211:AG212"/>
    <mergeCell ref="Q210:U210"/>
    <mergeCell ref="V210:Y210"/>
    <mergeCell ref="AA210:AD210"/>
    <mergeCell ref="AE210:AH210"/>
    <mergeCell ref="V34:V35"/>
    <mergeCell ref="W34:W35"/>
    <mergeCell ref="X34:X35"/>
    <mergeCell ref="Y34:Y35"/>
    <mergeCell ref="H37:J37"/>
    <mergeCell ref="P37:P42"/>
    <mergeCell ref="V37:V42"/>
    <mergeCell ref="W36:W42"/>
    <mergeCell ref="X36:X42"/>
    <mergeCell ref="Y36:Y42"/>
    <mergeCell ref="H89:J89"/>
    <mergeCell ref="H90:J90"/>
    <mergeCell ref="H82:J82"/>
    <mergeCell ref="H83:J83"/>
    <mergeCell ref="H52:J52"/>
    <mergeCell ref="U50:U51"/>
    <mergeCell ref="V50:V51"/>
    <mergeCell ref="W50:W51"/>
    <mergeCell ref="H66:J66"/>
    <mergeCell ref="H67:J67"/>
    <mergeCell ref="W82:W83"/>
    <mergeCell ref="X82:X83"/>
    <mergeCell ref="AA138:AA143"/>
    <mergeCell ref="A131:A133"/>
    <mergeCell ref="B131:B133"/>
    <mergeCell ref="D131:D133"/>
    <mergeCell ref="G131:G133"/>
    <mergeCell ref="H131:J133"/>
    <mergeCell ref="AC132:AC133"/>
    <mergeCell ref="BH139:BH143"/>
    <mergeCell ref="H140:J140"/>
    <mergeCell ref="H141:J141"/>
    <mergeCell ref="H142:J142"/>
    <mergeCell ref="H143:J143"/>
    <mergeCell ref="P138:P143"/>
    <mergeCell ref="V138:V143"/>
    <mergeCell ref="H123:J123"/>
    <mergeCell ref="H124:J124"/>
    <mergeCell ref="H139:J139"/>
    <mergeCell ref="Q139:Q143"/>
    <mergeCell ref="R139:R143"/>
    <mergeCell ref="S139:S143"/>
    <mergeCell ref="T139:T143"/>
    <mergeCell ref="U139:U143"/>
    <mergeCell ref="Z139:Z143"/>
    <mergeCell ref="AL132:AL133"/>
    <mergeCell ref="AM132:AM133"/>
    <mergeCell ref="AN132:AN133"/>
    <mergeCell ref="BD132:BD133"/>
    <mergeCell ref="BF132:BF133"/>
    <mergeCell ref="BC132:BC133"/>
    <mergeCell ref="AJ132:AJ133"/>
    <mergeCell ref="BC131:BF131"/>
    <mergeCell ref="Q132:Q133"/>
    <mergeCell ref="V135:V136"/>
    <mergeCell ref="W135:W136"/>
    <mergeCell ref="X135:X136"/>
    <mergeCell ref="Y135:Y136"/>
    <mergeCell ref="H136:J136"/>
    <mergeCell ref="H137:J137"/>
    <mergeCell ref="W137:W143"/>
    <mergeCell ref="X137:X143"/>
    <mergeCell ref="Y137:Y143"/>
    <mergeCell ref="H138:J138"/>
    <mergeCell ref="H144:J144"/>
    <mergeCell ref="H145:J145"/>
    <mergeCell ref="H146:J146"/>
    <mergeCell ref="AC137:AC143"/>
    <mergeCell ref="AD137:AD143"/>
    <mergeCell ref="AG101:AG116"/>
    <mergeCell ref="H97:J99"/>
    <mergeCell ref="K97:K99"/>
    <mergeCell ref="L97:L99"/>
    <mergeCell ref="H110:J110"/>
    <mergeCell ref="H111:J111"/>
    <mergeCell ref="H112:J112"/>
    <mergeCell ref="P101:P116"/>
    <mergeCell ref="V132:V133"/>
    <mergeCell ref="W132:W133"/>
    <mergeCell ref="X132:X133"/>
    <mergeCell ref="Y132:Y133"/>
    <mergeCell ref="Z132:Z133"/>
    <mergeCell ref="AA132:AA133"/>
    <mergeCell ref="AB132:AB133"/>
    <mergeCell ref="AD132:AD133"/>
    <mergeCell ref="AE132:AE133"/>
    <mergeCell ref="AA131:AD131"/>
    <mergeCell ref="AE131:AH131"/>
    <mergeCell ref="AE117:AE120"/>
    <mergeCell ref="AF117:AF120"/>
    <mergeCell ref="V101:V116"/>
    <mergeCell ref="W101:W116"/>
    <mergeCell ref="X117:X120"/>
    <mergeCell ref="X101:X116"/>
    <mergeCell ref="H117:J117"/>
    <mergeCell ref="AG132:AG133"/>
    <mergeCell ref="H121:J121"/>
    <mergeCell ref="H122:J122"/>
    <mergeCell ref="AE101:AE116"/>
    <mergeCell ref="Q98:Q99"/>
    <mergeCell ref="Y101:Y116"/>
    <mergeCell ref="H118:J118"/>
    <mergeCell ref="H119:J119"/>
    <mergeCell ref="H120:J120"/>
    <mergeCell ref="P117:P120"/>
    <mergeCell ref="H103:J103"/>
    <mergeCell ref="H104:J104"/>
    <mergeCell ref="H105:J105"/>
    <mergeCell ref="H106:J106"/>
    <mergeCell ref="H107:J107"/>
    <mergeCell ref="H108:J108"/>
    <mergeCell ref="H109:J109"/>
    <mergeCell ref="V117:V120"/>
    <mergeCell ref="W117:W120"/>
    <mergeCell ref="Y117:Y120"/>
    <mergeCell ref="R132:R133"/>
    <mergeCell ref="S132:T132"/>
    <mergeCell ref="U132:U133"/>
    <mergeCell ref="S101:S124"/>
    <mergeCell ref="T101:T124"/>
    <mergeCell ref="U101:U124"/>
    <mergeCell ref="Z101:Z124"/>
    <mergeCell ref="AM98:AM99"/>
    <mergeCell ref="AN98:AN99"/>
    <mergeCell ref="AP98:AP99"/>
    <mergeCell ref="AQ98:AQ99"/>
    <mergeCell ref="F97:F98"/>
    <mergeCell ref="A97:A99"/>
    <mergeCell ref="B97:B99"/>
    <mergeCell ref="D97:D99"/>
    <mergeCell ref="G97:G99"/>
    <mergeCell ref="M97:M99"/>
    <mergeCell ref="N97:N99"/>
    <mergeCell ref="O97:O99"/>
    <mergeCell ref="P97:P99"/>
    <mergeCell ref="R98:R99"/>
    <mergeCell ref="S98:T98"/>
    <mergeCell ref="U98:U99"/>
    <mergeCell ref="V98:V99"/>
    <mergeCell ref="W98:W99"/>
    <mergeCell ref="X98:X99"/>
    <mergeCell ref="Y98:Y99"/>
    <mergeCell ref="Z98:Z99"/>
    <mergeCell ref="AG98:AG99"/>
    <mergeCell ref="H113:J113"/>
    <mergeCell ref="AG117:AG120"/>
    <mergeCell ref="A100:A124"/>
    <mergeCell ref="B100:B124"/>
    <mergeCell ref="D100:D124"/>
    <mergeCell ref="V97:Y97"/>
    <mergeCell ref="AB56:AB69"/>
    <mergeCell ref="AC56:AC69"/>
    <mergeCell ref="AD56:AD69"/>
    <mergeCell ref="AC77:AC78"/>
    <mergeCell ref="AA82:AA83"/>
    <mergeCell ref="AB82:AB83"/>
    <mergeCell ref="AC82:AC83"/>
    <mergeCell ref="R77:R78"/>
    <mergeCell ref="Q86:Q90"/>
    <mergeCell ref="U86:U90"/>
    <mergeCell ref="S77:T77"/>
    <mergeCell ref="U77:U78"/>
    <mergeCell ref="Q53:Q69"/>
    <mergeCell ref="R86:R90"/>
    <mergeCell ref="S86:S90"/>
    <mergeCell ref="T86:T90"/>
    <mergeCell ref="R53:R69"/>
    <mergeCell ref="S53:S69"/>
    <mergeCell ref="T53:T69"/>
    <mergeCell ref="A52:A69"/>
    <mergeCell ref="B52:B69"/>
    <mergeCell ref="D52:D69"/>
    <mergeCell ref="F52:F69"/>
    <mergeCell ref="Q49:U49"/>
    <mergeCell ref="V49:Y49"/>
    <mergeCell ref="AA49:AD49"/>
    <mergeCell ref="AE49:AH49"/>
    <mergeCell ref="AI49:AL49"/>
    <mergeCell ref="Q50:Q51"/>
    <mergeCell ref="R50:R51"/>
    <mergeCell ref="S50:T50"/>
    <mergeCell ref="H63:J63"/>
    <mergeCell ref="H64:J64"/>
    <mergeCell ref="H65:J65"/>
    <mergeCell ref="H79:J79"/>
    <mergeCell ref="H88:J88"/>
    <mergeCell ref="H85:J85"/>
    <mergeCell ref="V85:V90"/>
    <mergeCell ref="W84:W90"/>
    <mergeCell ref="X84:X90"/>
    <mergeCell ref="Y84:Y90"/>
    <mergeCell ref="P85:P90"/>
    <mergeCell ref="H84:J84"/>
    <mergeCell ref="V82:V83"/>
    <mergeCell ref="V77:V78"/>
    <mergeCell ref="W77:W78"/>
    <mergeCell ref="Y77:Y78"/>
    <mergeCell ref="Y56:Y69"/>
    <mergeCell ref="H57:J57"/>
    <mergeCell ref="H58:J58"/>
    <mergeCell ref="H59:J59"/>
    <mergeCell ref="W56:W69"/>
    <mergeCell ref="X56:X69"/>
    <mergeCell ref="Q151:Q152"/>
    <mergeCell ref="AR77:AR78"/>
    <mergeCell ref="BF2:BF3"/>
    <mergeCell ref="AR29:AR30"/>
    <mergeCell ref="BD29:BD30"/>
    <mergeCell ref="AU29:AU30"/>
    <mergeCell ref="AV29:AV30"/>
    <mergeCell ref="AU2:AU3"/>
    <mergeCell ref="AV2:AV3"/>
    <mergeCell ref="BB29:BB30"/>
    <mergeCell ref="AU76:AX76"/>
    <mergeCell ref="AY76:BB76"/>
    <mergeCell ref="BF29:BF30"/>
    <mergeCell ref="BC50:BC51"/>
    <mergeCell ref="BD50:BD51"/>
    <mergeCell ref="BC2:BC3"/>
    <mergeCell ref="BD2:BD3"/>
    <mergeCell ref="AU28:AX28"/>
    <mergeCell ref="AY28:BB28"/>
    <mergeCell ref="AX29:AX30"/>
    <mergeCell ref="AY29:AY30"/>
    <mergeCell ref="AZ29:AZ30"/>
    <mergeCell ref="AR50:AR51"/>
    <mergeCell ref="AT50:AT51"/>
    <mergeCell ref="AU50:AU51"/>
    <mergeCell ref="AW2:AW3"/>
    <mergeCell ref="AU8:AU21"/>
    <mergeCell ref="U151:U152"/>
    <mergeCell ref="S151:T151"/>
    <mergeCell ref="Q97:U97"/>
    <mergeCell ref="AV8:AV21"/>
    <mergeCell ref="AW8:AW21"/>
    <mergeCell ref="AX8:AX21"/>
    <mergeCell ref="AW29:AW30"/>
    <mergeCell ref="AU34:AU35"/>
    <mergeCell ref="AQ76:AT76"/>
    <mergeCell ref="AU150:AX150"/>
    <mergeCell ref="AY150:BB150"/>
    <mergeCell ref="BC150:BF150"/>
    <mergeCell ref="AM28:AP28"/>
    <mergeCell ref="AQ28:AT28"/>
    <mergeCell ref="AT77:AT78"/>
    <mergeCell ref="AT29:AT30"/>
    <mergeCell ref="BC29:BC30"/>
    <mergeCell ref="AQ49:AT49"/>
    <mergeCell ref="AU49:AX49"/>
    <mergeCell ref="AY49:BB49"/>
    <mergeCell ref="BC49:BF49"/>
    <mergeCell ref="AV50:AV51"/>
    <mergeCell ref="AX50:AX51"/>
    <mergeCell ref="AY50:AY51"/>
    <mergeCell ref="AZ50:AZ51"/>
    <mergeCell ref="BB50:BB51"/>
    <mergeCell ref="AU77:AU78"/>
    <mergeCell ref="AQ97:AT97"/>
    <mergeCell ref="AP77:AP78"/>
    <mergeCell ref="AQ77:AQ78"/>
    <mergeCell ref="AM97:AP97"/>
    <mergeCell ref="AY98:AY99"/>
    <mergeCell ref="AZ98:AZ99"/>
    <mergeCell ref="BB98:BB99"/>
    <mergeCell ref="BC98:BC99"/>
    <mergeCell ref="AU97:AX97"/>
    <mergeCell ref="AY97:BB97"/>
    <mergeCell ref="BC97:BF97"/>
    <mergeCell ref="AV98:AV99"/>
    <mergeCell ref="AE29:AE30"/>
    <mergeCell ref="AF29:AF30"/>
    <mergeCell ref="AH29:AH30"/>
    <mergeCell ref="AI29:AI30"/>
    <mergeCell ref="AJ29:AJ30"/>
    <mergeCell ref="AL29:AL30"/>
    <mergeCell ref="AM29:AM30"/>
    <mergeCell ref="AN29:AN30"/>
    <mergeCell ref="AP29:AP30"/>
    <mergeCell ref="AI76:AL76"/>
    <mergeCell ref="AJ77:AJ78"/>
    <mergeCell ref="AI77:AI78"/>
    <mergeCell ref="AX77:AX78"/>
    <mergeCell ref="AY77:AY78"/>
    <mergeCell ref="AZ77:AZ78"/>
    <mergeCell ref="AN50:AN51"/>
    <mergeCell ref="AP50:AP51"/>
    <mergeCell ref="AQ50:AQ51"/>
    <mergeCell ref="AE50:AE51"/>
    <mergeCell ref="AF50:AF51"/>
    <mergeCell ref="AH50:AH51"/>
    <mergeCell ref="AI50:AI51"/>
    <mergeCell ref="BF98:BF99"/>
    <mergeCell ref="BD98:BD99"/>
    <mergeCell ref="AR98:AR99"/>
    <mergeCell ref="AT98:AT99"/>
    <mergeCell ref="AU98:AU99"/>
    <mergeCell ref="AG29:AG30"/>
    <mergeCell ref="H21:J21"/>
    <mergeCell ref="H6:J6"/>
    <mergeCell ref="H7:J7"/>
    <mergeCell ref="AA2:AA3"/>
    <mergeCell ref="V8:V21"/>
    <mergeCell ref="W8:W21"/>
    <mergeCell ref="R29:R30"/>
    <mergeCell ref="S29:T29"/>
    <mergeCell ref="U29:U30"/>
    <mergeCell ref="V29:V30"/>
    <mergeCell ref="W29:W30"/>
    <mergeCell ref="Y29:Y30"/>
    <mergeCell ref="Z29:Z30"/>
    <mergeCell ref="AI28:AL28"/>
    <mergeCell ref="AE76:AH76"/>
    <mergeCell ref="T38:T42"/>
    <mergeCell ref="AL77:AL78"/>
    <mergeCell ref="AA50:AA51"/>
    <mergeCell ref="Z77:Z78"/>
    <mergeCell ref="AK77:AK78"/>
    <mergeCell ref="AE77:AE78"/>
    <mergeCell ref="AF77:AF78"/>
    <mergeCell ref="AH77:AH78"/>
    <mergeCell ref="AL50:AL51"/>
    <mergeCell ref="U53:U69"/>
    <mergeCell ref="Z53:Z69"/>
    <mergeCell ref="AK29:AK30"/>
    <mergeCell ref="AI34:AI35"/>
    <mergeCell ref="AJ34:AJ35"/>
    <mergeCell ref="AK34:AK35"/>
    <mergeCell ref="AL34:AL35"/>
    <mergeCell ref="AJ36:AJ42"/>
    <mergeCell ref="AK8:AK21"/>
    <mergeCell ref="AL8:AL21"/>
    <mergeCell ref="AP8:AP21"/>
    <mergeCell ref="AD8:AD21"/>
    <mergeCell ref="AG2:AG3"/>
    <mergeCell ref="AE8:AE21"/>
    <mergeCell ref="AF8:AF21"/>
    <mergeCell ref="AG8:AG21"/>
    <mergeCell ref="AH8:AH21"/>
    <mergeCell ref="T5:T21"/>
    <mergeCell ref="Q5:Q21"/>
    <mergeCell ref="P8:P21"/>
    <mergeCell ref="AC2:AC3"/>
    <mergeCell ref="AA8:AA21"/>
    <mergeCell ref="AB8:AB21"/>
    <mergeCell ref="AC8:AC21"/>
    <mergeCell ref="G4:G21"/>
    <mergeCell ref="H4:J4"/>
    <mergeCell ref="H5:J5"/>
    <mergeCell ref="H8:J8"/>
    <mergeCell ref="H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184:J184"/>
    <mergeCell ref="H185:J185"/>
    <mergeCell ref="H186:J186"/>
    <mergeCell ref="AX2:AX3"/>
    <mergeCell ref="AY2:AY3"/>
    <mergeCell ref="AZ2:AZ3"/>
    <mergeCell ref="BB2:BB3"/>
    <mergeCell ref="Q1:U1"/>
    <mergeCell ref="F1:F2"/>
    <mergeCell ref="S2:T2"/>
    <mergeCell ref="Q2:Q3"/>
    <mergeCell ref="R2:R3"/>
    <mergeCell ref="U2:U3"/>
    <mergeCell ref="AJ2:AJ3"/>
    <mergeCell ref="AL2:AL3"/>
    <mergeCell ref="AN2:AN3"/>
    <mergeCell ref="AB2:AB3"/>
    <mergeCell ref="AE1:AH1"/>
    <mergeCell ref="H80:J80"/>
    <mergeCell ref="H81:J81"/>
    <mergeCell ref="AA29:AA30"/>
    <mergeCell ref="AB29:AB30"/>
    <mergeCell ref="AD29:AD30"/>
    <mergeCell ref="AD50:AD51"/>
    <mergeCell ref="Q38:Q42"/>
    <mergeCell ref="X77:X78"/>
    <mergeCell ref="H39:J39"/>
    <mergeCell ref="H40:J40"/>
    <mergeCell ref="H41:J41"/>
    <mergeCell ref="H42:J42"/>
    <mergeCell ref="AI1:AL1"/>
    <mergeCell ref="AM1:AP1"/>
    <mergeCell ref="V1:Y1"/>
    <mergeCell ref="V28:Y28"/>
    <mergeCell ref="V2:V3"/>
    <mergeCell ref="W2:W3"/>
    <mergeCell ref="Y2:Y3"/>
    <mergeCell ref="Z2:Z3"/>
    <mergeCell ref="AA1:AD1"/>
    <mergeCell ref="AU1:AX1"/>
    <mergeCell ref="AY1:BB1"/>
    <mergeCell ref="BC1:BF1"/>
    <mergeCell ref="X8:X21"/>
    <mergeCell ref="Y8:Y21"/>
    <mergeCell ref="AE28:AH28"/>
    <mergeCell ref="AM2:AM3"/>
    <mergeCell ref="X29:X30"/>
    <mergeCell ref="Z38:Z42"/>
    <mergeCell ref="AB50:AB51"/>
    <mergeCell ref="AQ1:AT1"/>
    <mergeCell ref="AD2:AD3"/>
    <mergeCell ref="AE2:AE3"/>
    <mergeCell ref="AF2:AF3"/>
    <mergeCell ref="AH2:AH3"/>
    <mergeCell ref="X2:X3"/>
    <mergeCell ref="Z5:Z21"/>
    <mergeCell ref="AT2:AT3"/>
    <mergeCell ref="AP2:AP3"/>
    <mergeCell ref="AQ2:AQ3"/>
    <mergeCell ref="AR2:AR3"/>
    <mergeCell ref="AI2:AI3"/>
    <mergeCell ref="AK2:AK3"/>
    <mergeCell ref="AI8:AI21"/>
    <mergeCell ref="AJ8:AJ21"/>
    <mergeCell ref="D31:D45"/>
    <mergeCell ref="F31:F45"/>
    <mergeCell ref="F28:F29"/>
    <mergeCell ref="A31:A45"/>
    <mergeCell ref="B31:B45"/>
    <mergeCell ref="G31:G45"/>
    <mergeCell ref="BH38:BH42"/>
    <mergeCell ref="BH86:BH90"/>
    <mergeCell ref="BD77:BD78"/>
    <mergeCell ref="BF77:BF78"/>
    <mergeCell ref="BC76:BF76"/>
    <mergeCell ref="BB77:BB78"/>
    <mergeCell ref="BC77:BC78"/>
    <mergeCell ref="BF50:BF51"/>
    <mergeCell ref="BA84:BA90"/>
    <mergeCell ref="BB84:BB90"/>
    <mergeCell ref="AY85:AY90"/>
    <mergeCell ref="BE84:BE90"/>
    <mergeCell ref="BF84:BF90"/>
    <mergeCell ref="BC85:BC90"/>
    <mergeCell ref="BC28:BF28"/>
    <mergeCell ref="E79:E93"/>
    <mergeCell ref="AK36:AK42"/>
    <mergeCell ref="Q28:U28"/>
    <mergeCell ref="R38:R42"/>
    <mergeCell ref="S38:S42"/>
    <mergeCell ref="Q76:U76"/>
    <mergeCell ref="Q77:Q78"/>
    <mergeCell ref="AQ29:AQ30"/>
    <mergeCell ref="U38:U42"/>
    <mergeCell ref="V76:Y76"/>
    <mergeCell ref="V56:V69"/>
    <mergeCell ref="H34:J34"/>
    <mergeCell ref="H36:J36"/>
    <mergeCell ref="H38:J38"/>
    <mergeCell ref="F76:F77"/>
    <mergeCell ref="R151:R152"/>
    <mergeCell ref="H44:J44"/>
    <mergeCell ref="H114:J114"/>
    <mergeCell ref="H115:J115"/>
    <mergeCell ref="H116:J116"/>
    <mergeCell ref="H87:J87"/>
    <mergeCell ref="H86:J86"/>
    <mergeCell ref="H100:J100"/>
    <mergeCell ref="H102:J102"/>
    <mergeCell ref="H101:J101"/>
    <mergeCell ref="H91:J91"/>
    <mergeCell ref="H93:J93"/>
    <mergeCell ref="F79:F93"/>
    <mergeCell ref="H92:J92"/>
    <mergeCell ref="H60:J60"/>
    <mergeCell ref="H61:J61"/>
    <mergeCell ref="H62:J62"/>
    <mergeCell ref="H69:J69"/>
    <mergeCell ref="H53:J53"/>
    <mergeCell ref="H68:J68"/>
    <mergeCell ref="H54:J54"/>
    <mergeCell ref="F100:F124"/>
    <mergeCell ref="G100:G124"/>
    <mergeCell ref="Q101:Q124"/>
    <mergeCell ref="R101:R124"/>
    <mergeCell ref="H35:J35"/>
    <mergeCell ref="K131:K133"/>
    <mergeCell ref="L131:L133"/>
    <mergeCell ref="H43:J43"/>
    <mergeCell ref="H45:J45"/>
    <mergeCell ref="H31:J31"/>
    <mergeCell ref="H32:J32"/>
    <mergeCell ref="R5:R21"/>
    <mergeCell ref="S5:S21"/>
    <mergeCell ref="U5:U21"/>
    <mergeCell ref="D79:D93"/>
    <mergeCell ref="B79:B93"/>
    <mergeCell ref="G79:G93"/>
    <mergeCell ref="AD98:AD99"/>
    <mergeCell ref="AE98:AE99"/>
    <mergeCell ref="AF98:AF99"/>
    <mergeCell ref="AH98:AH99"/>
    <mergeCell ref="A153:A154"/>
    <mergeCell ref="B153:B154"/>
    <mergeCell ref="D153:D154"/>
    <mergeCell ref="F153:F154"/>
    <mergeCell ref="G153:G154"/>
    <mergeCell ref="H153:J153"/>
    <mergeCell ref="H154:J154"/>
    <mergeCell ref="F150:F151"/>
    <mergeCell ref="Q150:U150"/>
    <mergeCell ref="V150:Y150"/>
    <mergeCell ref="V151:V152"/>
    <mergeCell ref="W151:W152"/>
    <mergeCell ref="X151:X152"/>
    <mergeCell ref="Y151:Y152"/>
    <mergeCell ref="Z151:Z152"/>
    <mergeCell ref="Q29:Q30"/>
    <mergeCell ref="A79:A93"/>
    <mergeCell ref="H33:J33"/>
    <mergeCell ref="AA151:AA152"/>
    <mergeCell ref="AB151:AB152"/>
    <mergeCell ref="AD151:AD152"/>
    <mergeCell ref="AE151:AE152"/>
    <mergeCell ref="AF151:AF152"/>
    <mergeCell ref="AH151:AH152"/>
    <mergeCell ref="AI151:AI152"/>
    <mergeCell ref="AA98:AA99"/>
    <mergeCell ref="AB98:AB99"/>
    <mergeCell ref="AI98:AI99"/>
    <mergeCell ref="AD84:AD90"/>
    <mergeCell ref="AA85:AA90"/>
    <mergeCell ref="AC98:AC99"/>
    <mergeCell ref="AH84:AH90"/>
    <mergeCell ref="AE85:AE90"/>
    <mergeCell ref="Z86:Z90"/>
    <mergeCell ref="AA97:AD97"/>
    <mergeCell ref="AE97:AH97"/>
    <mergeCell ref="AI117:AI120"/>
    <mergeCell ref="AA135:AA136"/>
    <mergeCell ref="AA101:AA116"/>
    <mergeCell ref="AB101:AB116"/>
    <mergeCell ref="AC101:AC116"/>
    <mergeCell ref="AD101:AD116"/>
    <mergeCell ref="AA117:AA120"/>
    <mergeCell ref="AB117:AB120"/>
    <mergeCell ref="AC117:AC120"/>
    <mergeCell ref="AD117:AD120"/>
    <mergeCell ref="AH117:AH120"/>
    <mergeCell ref="AF101:AF116"/>
    <mergeCell ref="AE135:AE136"/>
    <mergeCell ref="AF135:AF136"/>
    <mergeCell ref="BC161:BF161"/>
    <mergeCell ref="AU162:AU163"/>
    <mergeCell ref="AV162:AV163"/>
    <mergeCell ref="AX162:AX163"/>
    <mergeCell ref="AY162:AY163"/>
    <mergeCell ref="AZ162:AZ163"/>
    <mergeCell ref="BB162:BB163"/>
    <mergeCell ref="BC162:BC163"/>
    <mergeCell ref="BD162:BD163"/>
    <mergeCell ref="AT162:AT163"/>
    <mergeCell ref="BF162:BF163"/>
    <mergeCell ref="BA151:BA152"/>
    <mergeCell ref="BA162:BA163"/>
    <mergeCell ref="BE151:BE152"/>
    <mergeCell ref="BE162:BE163"/>
    <mergeCell ref="AQ162:AQ163"/>
    <mergeCell ref="AR162:AR163"/>
    <mergeCell ref="BD151:BD152"/>
    <mergeCell ref="BF151:BF152"/>
    <mergeCell ref="AV151:AV152"/>
    <mergeCell ref="AZ151:AZ152"/>
    <mergeCell ref="BB151:BB152"/>
    <mergeCell ref="BC151:BC152"/>
    <mergeCell ref="AW151:AW152"/>
    <mergeCell ref="AW162:AW163"/>
    <mergeCell ref="AU161:AX161"/>
    <mergeCell ref="AU151:AU152"/>
    <mergeCell ref="AX151:AX152"/>
    <mergeCell ref="AY151:AY152"/>
    <mergeCell ref="A164:A167"/>
    <mergeCell ref="B164:B167"/>
    <mergeCell ref="D164:D167"/>
    <mergeCell ref="F164:F167"/>
    <mergeCell ref="G164:G167"/>
    <mergeCell ref="H165:J165"/>
    <mergeCell ref="F161:F162"/>
    <mergeCell ref="Q161:U161"/>
    <mergeCell ref="V161:Y161"/>
    <mergeCell ref="AA161:AD161"/>
    <mergeCell ref="AE161:AH161"/>
    <mergeCell ref="AI161:AL161"/>
    <mergeCell ref="AM161:AP161"/>
    <mergeCell ref="Q162:Q163"/>
    <mergeCell ref="R162:R163"/>
    <mergeCell ref="S162:T162"/>
    <mergeCell ref="U162:U163"/>
    <mergeCell ref="V162:V163"/>
    <mergeCell ref="W162:W163"/>
    <mergeCell ref="H164:J164"/>
    <mergeCell ref="H167:J167"/>
    <mergeCell ref="H166:J166"/>
    <mergeCell ref="D161:D163"/>
    <mergeCell ref="G161:G163"/>
    <mergeCell ref="H161:J163"/>
    <mergeCell ref="K161:K163"/>
    <mergeCell ref="L161:L163"/>
    <mergeCell ref="M161:M163"/>
    <mergeCell ref="N161:N163"/>
    <mergeCell ref="O161:O163"/>
    <mergeCell ref="P161:P163"/>
    <mergeCell ref="Q171:U171"/>
    <mergeCell ref="AA171:AD171"/>
    <mergeCell ref="AE171:AH171"/>
    <mergeCell ref="AI171:AL171"/>
    <mergeCell ref="AM171:AP171"/>
    <mergeCell ref="AE162:AE163"/>
    <mergeCell ref="AF162:AF163"/>
    <mergeCell ref="AH162:AH163"/>
    <mergeCell ref="AI162:AI163"/>
    <mergeCell ref="AJ162:AJ163"/>
    <mergeCell ref="AL162:AL163"/>
    <mergeCell ref="AM162:AM163"/>
    <mergeCell ref="AN162:AN163"/>
    <mergeCell ref="AP162:AP163"/>
    <mergeCell ref="X162:X163"/>
    <mergeCell ref="Y162:Y163"/>
    <mergeCell ref="Z162:Z163"/>
    <mergeCell ref="AB162:AB163"/>
    <mergeCell ref="AD162:AD163"/>
    <mergeCell ref="V171:Y171"/>
    <mergeCell ref="AR172:AR173"/>
    <mergeCell ref="AW172:AW173"/>
    <mergeCell ref="BA172:BA173"/>
    <mergeCell ref="BE172:BE173"/>
    <mergeCell ref="AH172:AH173"/>
    <mergeCell ref="AI172:AI173"/>
    <mergeCell ref="AJ172:AJ173"/>
    <mergeCell ref="AL172:AL173"/>
    <mergeCell ref="AM172:AM173"/>
    <mergeCell ref="AN172:AN173"/>
    <mergeCell ref="R172:R173"/>
    <mergeCell ref="S172:T172"/>
    <mergeCell ref="U172:U173"/>
    <mergeCell ref="V172:V173"/>
    <mergeCell ref="W172:W173"/>
    <mergeCell ref="X172:X173"/>
    <mergeCell ref="Y172:Y173"/>
    <mergeCell ref="Z172:Z173"/>
    <mergeCell ref="AS172:AS173"/>
    <mergeCell ref="F171:F172"/>
    <mergeCell ref="Q181:U181"/>
    <mergeCell ref="V181:Y181"/>
    <mergeCell ref="AA181:AD181"/>
    <mergeCell ref="AE181:AH181"/>
    <mergeCell ref="AT172:AT173"/>
    <mergeCell ref="AU172:AU173"/>
    <mergeCell ref="AV172:AV173"/>
    <mergeCell ref="AX172:AX173"/>
    <mergeCell ref="AY172:AY173"/>
    <mergeCell ref="AZ172:AZ173"/>
    <mergeCell ref="BB172:BB173"/>
    <mergeCell ref="BC172:BC173"/>
    <mergeCell ref="AI181:AL181"/>
    <mergeCell ref="AM181:AP181"/>
    <mergeCell ref="AQ181:AT181"/>
    <mergeCell ref="AU181:AX181"/>
    <mergeCell ref="AY181:BB181"/>
    <mergeCell ref="BC181:BF181"/>
    <mergeCell ref="AQ171:AT171"/>
    <mergeCell ref="AU171:AX171"/>
    <mergeCell ref="AY171:BB171"/>
    <mergeCell ref="BC171:BF171"/>
    <mergeCell ref="Q172:Q173"/>
    <mergeCell ref="BD172:BD173"/>
    <mergeCell ref="BF172:BF173"/>
    <mergeCell ref="AA172:AA173"/>
    <mergeCell ref="AB172:AB173"/>
    <mergeCell ref="AD172:AD173"/>
    <mergeCell ref="AE172:AE173"/>
    <mergeCell ref="AF172:AF173"/>
    <mergeCell ref="AQ172:AQ173"/>
    <mergeCell ref="X191:X192"/>
    <mergeCell ref="Y191:Y192"/>
    <mergeCell ref="Z191:Z192"/>
    <mergeCell ref="BD191:BD192"/>
    <mergeCell ref="BF191:BF192"/>
    <mergeCell ref="Q182:Q183"/>
    <mergeCell ref="R182:R183"/>
    <mergeCell ref="S182:T182"/>
    <mergeCell ref="U182:U183"/>
    <mergeCell ref="V182:V183"/>
    <mergeCell ref="W182:W183"/>
    <mergeCell ref="X182:X183"/>
    <mergeCell ref="Y182:Y183"/>
    <mergeCell ref="Z182:Z183"/>
    <mergeCell ref="BD182:BD183"/>
    <mergeCell ref="AA182:AA183"/>
    <mergeCell ref="AB182:AB183"/>
    <mergeCell ref="AD182:AD183"/>
    <mergeCell ref="AE182:AE183"/>
    <mergeCell ref="AF182:AF183"/>
    <mergeCell ref="AH182:AH183"/>
    <mergeCell ref="AI182:AI183"/>
    <mergeCell ref="AJ182:AJ183"/>
    <mergeCell ref="AL182:AL183"/>
    <mergeCell ref="AM182:AM183"/>
    <mergeCell ref="AN182:AN183"/>
    <mergeCell ref="AW182:AW183"/>
    <mergeCell ref="BA182:BA183"/>
    <mergeCell ref="AS182:AS183"/>
    <mergeCell ref="AS191:AS192"/>
    <mergeCell ref="AU190:AX190"/>
    <mergeCell ref="AY190:BB190"/>
    <mergeCell ref="BC190:BF190"/>
    <mergeCell ref="AX191:AX192"/>
    <mergeCell ref="AY191:AY192"/>
    <mergeCell ref="AZ191:AZ192"/>
    <mergeCell ref="AU191:AU192"/>
    <mergeCell ref="BF182:BF183"/>
    <mergeCell ref="A184:A186"/>
    <mergeCell ref="B184:B186"/>
    <mergeCell ref="D184:D186"/>
    <mergeCell ref="F184:F186"/>
    <mergeCell ref="G184:G186"/>
    <mergeCell ref="F181:F182"/>
    <mergeCell ref="AU182:AU183"/>
    <mergeCell ref="AV182:AV183"/>
    <mergeCell ref="AX182:AX183"/>
    <mergeCell ref="AY182:AY183"/>
    <mergeCell ref="AZ182:AZ183"/>
    <mergeCell ref="BB182:BB183"/>
    <mergeCell ref="BC182:BC183"/>
    <mergeCell ref="F190:F191"/>
    <mergeCell ref="Q190:U190"/>
    <mergeCell ref="V190:Y190"/>
    <mergeCell ref="AA190:AD190"/>
    <mergeCell ref="AE190:AH190"/>
    <mergeCell ref="Q191:Q192"/>
    <mergeCell ref="R191:R192"/>
    <mergeCell ref="S191:T191"/>
    <mergeCell ref="U191:U192"/>
    <mergeCell ref="V191:V192"/>
    <mergeCell ref="W191:W192"/>
    <mergeCell ref="BC202:BC203"/>
    <mergeCell ref="AW191:AW192"/>
    <mergeCell ref="AW202:AW203"/>
    <mergeCell ref="BA191:BA192"/>
    <mergeCell ref="BA202:BA203"/>
    <mergeCell ref="AX202:AX203"/>
    <mergeCell ref="AY202:AY203"/>
    <mergeCell ref="AZ202:AZ203"/>
    <mergeCell ref="AI202:AI203"/>
    <mergeCell ref="AA191:AA192"/>
    <mergeCell ref="AB191:AB192"/>
    <mergeCell ref="AD191:AD192"/>
    <mergeCell ref="AI191:AI192"/>
    <mergeCell ref="AJ191:AJ192"/>
    <mergeCell ref="AL191:AL192"/>
    <mergeCell ref="AM191:AM192"/>
    <mergeCell ref="AN191:AN192"/>
    <mergeCell ref="AP191:AP192"/>
    <mergeCell ref="AQ191:AQ192"/>
    <mergeCell ref="AR191:AR192"/>
    <mergeCell ref="AT191:AT192"/>
    <mergeCell ref="AV191:AV192"/>
    <mergeCell ref="AK202:AK203"/>
    <mergeCell ref="AS202:AS203"/>
    <mergeCell ref="BF202:BF203"/>
    <mergeCell ref="Q201:U201"/>
    <mergeCell ref="V201:Y201"/>
    <mergeCell ref="AA201:AD201"/>
    <mergeCell ref="AE201:AH201"/>
    <mergeCell ref="X202:X203"/>
    <mergeCell ref="Y202:Y203"/>
    <mergeCell ref="Z202:Z203"/>
    <mergeCell ref="AA202:AA203"/>
    <mergeCell ref="AB202:AB203"/>
    <mergeCell ref="AD202:AD203"/>
    <mergeCell ref="AE202:AE203"/>
    <mergeCell ref="AF202:AF203"/>
    <mergeCell ref="AH202:AH203"/>
    <mergeCell ref="D158:P158"/>
    <mergeCell ref="D25:P25"/>
    <mergeCell ref="D73:P73"/>
    <mergeCell ref="D128:P128"/>
    <mergeCell ref="BD202:BD203"/>
    <mergeCell ref="BC201:BF201"/>
    <mergeCell ref="H193:J193"/>
    <mergeCell ref="AI201:AL201"/>
    <mergeCell ref="AM201:AP201"/>
    <mergeCell ref="AQ201:AT201"/>
    <mergeCell ref="AU201:AX201"/>
    <mergeCell ref="AY201:BB201"/>
    <mergeCell ref="BB202:BB203"/>
    <mergeCell ref="BB191:BB192"/>
    <mergeCell ref="BC191:BC192"/>
    <mergeCell ref="AL202:AL203"/>
    <mergeCell ref="AM202:AM203"/>
    <mergeCell ref="AN202:AN203"/>
    <mergeCell ref="F201:F202"/>
    <mergeCell ref="A204:A206"/>
    <mergeCell ref="B204:B206"/>
    <mergeCell ref="D204:D206"/>
    <mergeCell ref="F204:F206"/>
    <mergeCell ref="G204:G206"/>
    <mergeCell ref="H204:J204"/>
    <mergeCell ref="H205:J205"/>
    <mergeCell ref="H206:J206"/>
    <mergeCell ref="AP202:AP203"/>
    <mergeCell ref="AQ202:AQ203"/>
    <mergeCell ref="AR202:AR203"/>
    <mergeCell ref="AT202:AT203"/>
    <mergeCell ref="AU202:AU203"/>
    <mergeCell ref="AV202:AV203"/>
    <mergeCell ref="Q202:Q203"/>
    <mergeCell ref="R202:R203"/>
    <mergeCell ref="S202:T202"/>
    <mergeCell ref="U202:U203"/>
    <mergeCell ref="V202:V203"/>
    <mergeCell ref="W202:W203"/>
    <mergeCell ref="AJ202:AJ203"/>
    <mergeCell ref="C190:C192"/>
    <mergeCell ref="C193:C197"/>
    <mergeCell ref="C201:C203"/>
    <mergeCell ref="C204:C206"/>
    <mergeCell ref="C210:C212"/>
    <mergeCell ref="C213:C217"/>
    <mergeCell ref="C221:C223"/>
    <mergeCell ref="C224:C229"/>
    <mergeCell ref="C233:C235"/>
    <mergeCell ref="C240:C242"/>
    <mergeCell ref="C243:C244"/>
    <mergeCell ref="C31:C45"/>
    <mergeCell ref="C49:C51"/>
    <mergeCell ref="C52:C69"/>
    <mergeCell ref="C76:C78"/>
    <mergeCell ref="C79:C93"/>
    <mergeCell ref="C97:C99"/>
    <mergeCell ref="C100:C124"/>
    <mergeCell ref="C131:C133"/>
    <mergeCell ref="C134:C146"/>
    <mergeCell ref="C150:C152"/>
    <mergeCell ref="C153:C154"/>
    <mergeCell ref="C161:C163"/>
    <mergeCell ref="C164:C167"/>
    <mergeCell ref="C171:C173"/>
    <mergeCell ref="C174:C177"/>
    <mergeCell ref="C181:C183"/>
    <mergeCell ref="C184:C186"/>
  </mergeCells>
  <pageMargins left="0.70866141732283472" right="0.70866141732283472" top="0.98425196850393704" bottom="0.74803149606299213" header="0.31496062992125984" footer="0.31496062992125984"/>
  <pageSetup paperSize="8" scale="13" fitToHeight="0" orientation="landscape" r:id="rId1"/>
  <rowBreaks count="10" manualBreakCount="10">
    <brk id="27" max="58" man="1"/>
    <brk id="48" max="58" man="1"/>
    <brk id="75" max="58" man="1"/>
    <brk id="96" max="58" man="1"/>
    <brk id="130" max="58" man="1"/>
    <brk id="149" max="58" man="1"/>
    <brk id="209" max="58" man="1"/>
    <brk id="220" max="58" man="1"/>
    <brk id="247" max="58" man="1"/>
    <brk id="295" max="5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Tabella Prodotti</vt:lpstr>
      <vt:lpstr>'Tabella Prodotti'!Area_stampa</vt:lpstr>
      <vt:lpstr>'Tabella Prodotti'!Titoli_stampa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Clara Pomes</dc:creator>
  <cp:lastModifiedBy>Utente Asl</cp:lastModifiedBy>
  <cp:lastPrinted>2022-10-27T14:14:43Z</cp:lastPrinted>
  <dcterms:created xsi:type="dcterms:W3CDTF">2011-07-05T10:12:54Z</dcterms:created>
  <dcterms:modified xsi:type="dcterms:W3CDTF">2022-11-03T08:17:10Z</dcterms:modified>
</cp:coreProperties>
</file>